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НАЛИТИКА\АВТОМАРКЕТОЛОГ АНАЛИТИКА РЫНКА\РОССИЯ 2023\"/>
    </mc:Choice>
  </mc:AlternateContent>
  <workbookProtection workbookAlgorithmName="SHA-512" workbookHashValue="JaU1dyEjU32HmIWuoYEyAJzPKF11FUwLCt0gU9ZlwcHaafU+8OHqbulcv4Nqu5x+hVKMdVlx+4XXe0HQeX/caw==" workbookSaltValue="q1Id2HL2VJD/AISYuuQY4Q==" workbookSpinCount="100000" lockStructure="1"/>
  <bookViews>
    <workbookView xWindow="0" yWindow="0" windowWidth="28800" windowHeight="12300" tabRatio="886" firstSheet="3" activeTab="3"/>
  </bookViews>
  <sheets>
    <sheet name="СВОД ФИН Марки" sheetId="31" state="hidden" r:id="rId1"/>
    <sheet name="СВОД ФИН Произв" sheetId="32" state="hidden" r:id="rId2"/>
    <sheet name="DATA FIN" sheetId="30" state="hidden" r:id="rId3"/>
    <sheet name="ФИН" sheetId="29" r:id="rId4"/>
    <sheet name="СПРАВОЧНИК" sheetId="14" state="hidden" r:id="rId5"/>
  </sheets>
  <definedNames>
    <definedName name="_xlnm._FilterDatabase" localSheetId="2" hidden="1">'DATA FIN'!$A$1:$J$924</definedName>
    <definedName name="_xlnm._FilterDatabase" localSheetId="4" hidden="1">СПРАВОЧНИК!$B$1:$C$107</definedName>
  </definedNames>
  <calcPr calcId="162913"/>
  <pivotCaches>
    <pivotCache cacheId="42" r:id="rId6"/>
  </pivotCaches>
</workbook>
</file>

<file path=xl/calcChain.xml><?xml version="1.0" encoding="utf-8"?>
<calcChain xmlns="http://schemas.openxmlformats.org/spreadsheetml/2006/main">
  <c r="I893" i="30" l="1"/>
  <c r="J893" i="30"/>
  <c r="I894" i="30"/>
  <c r="J894" i="30"/>
  <c r="I895" i="30"/>
  <c r="J895" i="30"/>
  <c r="I896" i="30"/>
  <c r="J896" i="30"/>
  <c r="I897" i="30"/>
  <c r="J897" i="30"/>
  <c r="I898" i="30"/>
  <c r="J898" i="30"/>
  <c r="I899" i="30"/>
  <c r="J899" i="30"/>
  <c r="I900" i="30"/>
  <c r="J900" i="30"/>
  <c r="I901" i="30"/>
  <c r="J901" i="30"/>
  <c r="I902" i="30"/>
  <c r="J902" i="30"/>
  <c r="I903" i="30"/>
  <c r="J903" i="30"/>
  <c r="I904" i="30"/>
  <c r="J904" i="30"/>
  <c r="I905" i="30"/>
  <c r="J905" i="30"/>
  <c r="I906" i="30"/>
  <c r="J906" i="30"/>
  <c r="I907" i="30"/>
  <c r="J907" i="30"/>
  <c r="I908" i="30"/>
  <c r="J908" i="30"/>
  <c r="I909" i="30"/>
  <c r="J909" i="30"/>
  <c r="I910" i="30"/>
  <c r="J910" i="30"/>
  <c r="I911" i="30"/>
  <c r="J911" i="30"/>
  <c r="I912" i="30"/>
  <c r="J912" i="30"/>
  <c r="I913" i="30"/>
  <c r="J913" i="30"/>
  <c r="I914" i="30"/>
  <c r="J914" i="30"/>
  <c r="I915" i="30"/>
  <c r="J915" i="30"/>
  <c r="I916" i="30"/>
  <c r="J916" i="30"/>
  <c r="I917" i="30"/>
  <c r="J917" i="30"/>
  <c r="I918" i="30"/>
  <c r="J918" i="30"/>
  <c r="I919" i="30"/>
  <c r="J919" i="30"/>
  <c r="I920" i="30"/>
  <c r="J920" i="30"/>
  <c r="I921" i="30"/>
  <c r="J921" i="30"/>
  <c r="I922" i="30"/>
  <c r="J922" i="30"/>
  <c r="I923" i="30"/>
  <c r="J923" i="30"/>
  <c r="I924" i="30"/>
  <c r="J924" i="30"/>
  <c r="I863" i="30" l="1"/>
  <c r="J863" i="30"/>
  <c r="I864" i="30"/>
  <c r="J864" i="30"/>
  <c r="I865" i="30"/>
  <c r="J865" i="30"/>
  <c r="I866" i="30"/>
  <c r="J866" i="30"/>
  <c r="I867" i="30"/>
  <c r="J867" i="30"/>
  <c r="I868" i="30"/>
  <c r="J868" i="30"/>
  <c r="I869" i="30"/>
  <c r="J869" i="30"/>
  <c r="I870" i="30"/>
  <c r="J870" i="30"/>
  <c r="I871" i="30"/>
  <c r="J871" i="30"/>
  <c r="I872" i="30"/>
  <c r="J872" i="30"/>
  <c r="I873" i="30"/>
  <c r="J873" i="30"/>
  <c r="I874" i="30"/>
  <c r="J874" i="30"/>
  <c r="I875" i="30"/>
  <c r="J875" i="30"/>
  <c r="I876" i="30"/>
  <c r="J876" i="30"/>
  <c r="I877" i="30"/>
  <c r="J877" i="30"/>
  <c r="I878" i="30"/>
  <c r="J878" i="30"/>
  <c r="I879" i="30"/>
  <c r="J879" i="30"/>
  <c r="I880" i="30"/>
  <c r="J880" i="30"/>
  <c r="I881" i="30"/>
  <c r="J881" i="30"/>
  <c r="I882" i="30"/>
  <c r="J882" i="30"/>
  <c r="I883" i="30"/>
  <c r="J883" i="30"/>
  <c r="I884" i="30"/>
  <c r="J884" i="30"/>
  <c r="I885" i="30"/>
  <c r="J885" i="30"/>
  <c r="I886" i="30"/>
  <c r="J886" i="30"/>
  <c r="I887" i="30"/>
  <c r="J887" i="30"/>
  <c r="I888" i="30"/>
  <c r="J888" i="30"/>
  <c r="I889" i="30"/>
  <c r="J889" i="30"/>
  <c r="I890" i="30"/>
  <c r="J890" i="30"/>
  <c r="I891" i="30"/>
  <c r="J891" i="30"/>
  <c r="I892" i="30"/>
  <c r="J892" i="30"/>
  <c r="D109" i="31" l="1"/>
  <c r="E109" i="31"/>
  <c r="D110" i="31"/>
  <c r="E110" i="31"/>
  <c r="D111" i="31"/>
  <c r="E111" i="31"/>
  <c r="D112" i="31"/>
  <c r="E112" i="31"/>
  <c r="D113" i="31"/>
  <c r="E113" i="31"/>
  <c r="D114" i="31"/>
  <c r="E114" i="31"/>
  <c r="D115" i="31"/>
  <c r="E115" i="31"/>
  <c r="D116" i="31"/>
  <c r="E116" i="31"/>
  <c r="D117" i="31"/>
  <c r="E117" i="31"/>
  <c r="D118" i="31"/>
  <c r="E118" i="31"/>
  <c r="D119" i="31"/>
  <c r="E119" i="31"/>
  <c r="D120" i="31"/>
  <c r="E120" i="31"/>
  <c r="D121" i="31"/>
  <c r="E121" i="31"/>
  <c r="D122" i="31"/>
  <c r="E122" i="31"/>
  <c r="D123" i="31"/>
  <c r="E123" i="31"/>
  <c r="D124" i="31"/>
  <c r="E124" i="31"/>
  <c r="D125" i="31"/>
  <c r="E125" i="31"/>
  <c r="D126" i="31"/>
  <c r="E126" i="31"/>
  <c r="D127" i="31"/>
  <c r="E127" i="31"/>
  <c r="D128" i="31"/>
  <c r="E128" i="31"/>
  <c r="D129" i="31"/>
  <c r="E129" i="31"/>
  <c r="D130" i="31"/>
  <c r="E130" i="31"/>
  <c r="I829" i="30" l="1"/>
  <c r="J829" i="30"/>
  <c r="I830" i="30"/>
  <c r="J830" i="30"/>
  <c r="I831" i="30"/>
  <c r="J831" i="30"/>
  <c r="I832" i="30"/>
  <c r="J832" i="30"/>
  <c r="I833" i="30"/>
  <c r="J833" i="30"/>
  <c r="I834" i="30"/>
  <c r="J834" i="30"/>
  <c r="I835" i="30"/>
  <c r="J835" i="30"/>
  <c r="I836" i="30"/>
  <c r="J836" i="30"/>
  <c r="I837" i="30"/>
  <c r="J837" i="30"/>
  <c r="I838" i="30"/>
  <c r="J838" i="30"/>
  <c r="I839" i="30"/>
  <c r="J839" i="30"/>
  <c r="I840" i="30"/>
  <c r="J840" i="30"/>
  <c r="I841" i="30"/>
  <c r="J841" i="30"/>
  <c r="I842" i="30"/>
  <c r="J842" i="30"/>
  <c r="I843" i="30"/>
  <c r="J843" i="30"/>
  <c r="I844" i="30"/>
  <c r="J844" i="30"/>
  <c r="I845" i="30"/>
  <c r="J845" i="30"/>
  <c r="I846" i="30"/>
  <c r="J846" i="30"/>
  <c r="I847" i="30"/>
  <c r="J847" i="30"/>
  <c r="I848" i="30"/>
  <c r="J848" i="30"/>
  <c r="I849" i="30"/>
  <c r="J849" i="30"/>
  <c r="I850" i="30"/>
  <c r="J850" i="30"/>
  <c r="I851" i="30"/>
  <c r="J851" i="30"/>
  <c r="I852" i="30"/>
  <c r="J852" i="30"/>
  <c r="I853" i="30"/>
  <c r="J853" i="30"/>
  <c r="I854" i="30"/>
  <c r="J854" i="30"/>
  <c r="I855" i="30"/>
  <c r="J855" i="30"/>
  <c r="I856" i="30"/>
  <c r="J856" i="30"/>
  <c r="I857" i="30"/>
  <c r="J857" i="30"/>
  <c r="I858" i="30"/>
  <c r="J858" i="30"/>
  <c r="I859" i="30"/>
  <c r="J859" i="30"/>
  <c r="I860" i="30"/>
  <c r="J860" i="30"/>
  <c r="I861" i="30"/>
  <c r="J861" i="30"/>
  <c r="I862" i="30"/>
  <c r="J862" i="30"/>
  <c r="I745" i="30" l="1"/>
  <c r="J745" i="30"/>
  <c r="I746" i="30"/>
  <c r="J746" i="30"/>
  <c r="I747" i="30"/>
  <c r="J747" i="30"/>
  <c r="I748" i="30"/>
  <c r="J748" i="30"/>
  <c r="I749" i="30"/>
  <c r="J749" i="30"/>
  <c r="I750" i="30"/>
  <c r="J750" i="30"/>
  <c r="I751" i="30"/>
  <c r="J751" i="30"/>
  <c r="I752" i="30"/>
  <c r="J752" i="30"/>
  <c r="I753" i="30"/>
  <c r="J753" i="30"/>
  <c r="I754" i="30"/>
  <c r="J754" i="30"/>
  <c r="I755" i="30"/>
  <c r="J755" i="30"/>
  <c r="I756" i="30"/>
  <c r="J756" i="30"/>
  <c r="I757" i="30"/>
  <c r="J757" i="30"/>
  <c r="I758" i="30"/>
  <c r="J758" i="30"/>
  <c r="I759" i="30"/>
  <c r="J759" i="30"/>
  <c r="I760" i="30"/>
  <c r="J760" i="30"/>
  <c r="I761" i="30"/>
  <c r="J761" i="30"/>
  <c r="I762" i="30"/>
  <c r="J762" i="30"/>
  <c r="I763" i="30"/>
  <c r="J763" i="30"/>
  <c r="I764" i="30"/>
  <c r="J764" i="30"/>
  <c r="I765" i="30"/>
  <c r="J765" i="30"/>
  <c r="I766" i="30"/>
  <c r="J766" i="30"/>
  <c r="I767" i="30"/>
  <c r="J767" i="30"/>
  <c r="I768" i="30"/>
  <c r="J768" i="30"/>
  <c r="I769" i="30"/>
  <c r="J769" i="30"/>
  <c r="I770" i="30"/>
  <c r="J770" i="30"/>
  <c r="I771" i="30"/>
  <c r="J771" i="30"/>
  <c r="I772" i="30"/>
  <c r="J772" i="30"/>
  <c r="I773" i="30"/>
  <c r="J773" i="30"/>
  <c r="I774" i="30"/>
  <c r="J774" i="30"/>
  <c r="I775" i="30"/>
  <c r="J775" i="30"/>
  <c r="I776" i="30"/>
  <c r="J776" i="30"/>
  <c r="I777" i="30"/>
  <c r="J777" i="30"/>
  <c r="I778" i="30"/>
  <c r="J778" i="30"/>
  <c r="I779" i="30"/>
  <c r="J779" i="30"/>
  <c r="I780" i="30"/>
  <c r="J780" i="30"/>
  <c r="I781" i="30"/>
  <c r="J781" i="30"/>
  <c r="I782" i="30"/>
  <c r="J782" i="30"/>
  <c r="I783" i="30"/>
  <c r="J783" i="30"/>
  <c r="I784" i="30"/>
  <c r="J784" i="30"/>
  <c r="I785" i="30"/>
  <c r="J785" i="30"/>
  <c r="I786" i="30"/>
  <c r="J786" i="30"/>
  <c r="I787" i="30"/>
  <c r="J787" i="30"/>
  <c r="I788" i="30"/>
  <c r="J788" i="30"/>
  <c r="I789" i="30"/>
  <c r="J789" i="30"/>
  <c r="I790" i="30"/>
  <c r="J790" i="30"/>
  <c r="I791" i="30"/>
  <c r="J791" i="30"/>
  <c r="I792" i="30"/>
  <c r="J792" i="30"/>
  <c r="I793" i="30"/>
  <c r="J793" i="30"/>
  <c r="I794" i="30"/>
  <c r="J794" i="30"/>
  <c r="I795" i="30"/>
  <c r="J795" i="30"/>
  <c r="I796" i="30"/>
  <c r="J796" i="30"/>
  <c r="I797" i="30"/>
  <c r="J797" i="30"/>
  <c r="I798" i="30"/>
  <c r="J798" i="30"/>
  <c r="I799" i="30"/>
  <c r="J799" i="30"/>
  <c r="I800" i="30"/>
  <c r="J800" i="30"/>
  <c r="I801" i="30"/>
  <c r="J801" i="30"/>
  <c r="I802" i="30"/>
  <c r="J802" i="30"/>
  <c r="I803" i="30"/>
  <c r="J803" i="30"/>
  <c r="I804" i="30"/>
  <c r="J804" i="30"/>
  <c r="I805" i="30"/>
  <c r="J805" i="30"/>
  <c r="I806" i="30"/>
  <c r="J806" i="30"/>
  <c r="I807" i="30"/>
  <c r="J807" i="30"/>
  <c r="I808" i="30"/>
  <c r="J808" i="30"/>
  <c r="I809" i="30"/>
  <c r="J809" i="30"/>
  <c r="I810" i="30"/>
  <c r="J810" i="30"/>
  <c r="I811" i="30"/>
  <c r="J811" i="30"/>
  <c r="I812" i="30"/>
  <c r="J812" i="30"/>
  <c r="I813" i="30"/>
  <c r="J813" i="30"/>
  <c r="I814" i="30"/>
  <c r="J814" i="30"/>
  <c r="I815" i="30"/>
  <c r="J815" i="30"/>
  <c r="I816" i="30"/>
  <c r="J816" i="30"/>
  <c r="I817" i="30"/>
  <c r="J817" i="30"/>
  <c r="I818" i="30"/>
  <c r="J818" i="30"/>
  <c r="I819" i="30"/>
  <c r="J819" i="30"/>
  <c r="I820" i="30"/>
  <c r="J820" i="30"/>
  <c r="I821" i="30"/>
  <c r="J821" i="30"/>
  <c r="I822" i="30"/>
  <c r="J822" i="30"/>
  <c r="I823" i="30"/>
  <c r="J823" i="30"/>
  <c r="I824" i="30"/>
  <c r="J824" i="30"/>
  <c r="I825" i="30"/>
  <c r="J825" i="30"/>
  <c r="I826" i="30"/>
  <c r="J826" i="30"/>
  <c r="I827" i="30"/>
  <c r="J827" i="30"/>
  <c r="I828" i="30"/>
  <c r="J828" i="30"/>
  <c r="B2" i="31" l="1"/>
  <c r="J691" i="30"/>
  <c r="J692" i="30"/>
  <c r="J693" i="30"/>
  <c r="J694" i="30"/>
  <c r="J695" i="30"/>
  <c r="J696" i="30"/>
  <c r="J697" i="30"/>
  <c r="J698" i="30"/>
  <c r="J699" i="30"/>
  <c r="J700" i="30"/>
  <c r="J701" i="30"/>
  <c r="J702" i="30"/>
  <c r="J703" i="30"/>
  <c r="J704" i="30"/>
  <c r="J705" i="30"/>
  <c r="J706" i="30"/>
  <c r="J707" i="30"/>
  <c r="J708" i="30"/>
  <c r="J709" i="30"/>
  <c r="J710" i="30"/>
  <c r="J711" i="30"/>
  <c r="J712" i="30"/>
  <c r="J713" i="30"/>
  <c r="J714" i="30"/>
  <c r="J715" i="30"/>
  <c r="J716" i="30"/>
  <c r="J717" i="30"/>
  <c r="J718" i="30"/>
  <c r="J719" i="30"/>
  <c r="J720" i="30"/>
  <c r="J721" i="30"/>
  <c r="J722" i="30"/>
  <c r="J723" i="30"/>
  <c r="J724" i="30"/>
  <c r="J725" i="30"/>
  <c r="J726" i="30"/>
  <c r="J727" i="30"/>
  <c r="J728" i="30"/>
  <c r="J729" i="30"/>
  <c r="J730" i="30"/>
  <c r="J731" i="30"/>
  <c r="J732" i="30"/>
  <c r="J733" i="30"/>
  <c r="J734" i="30"/>
  <c r="J735" i="30"/>
  <c r="J736" i="30"/>
  <c r="J737" i="30"/>
  <c r="J738" i="30"/>
  <c r="J739" i="30"/>
  <c r="J740" i="30"/>
  <c r="J741" i="30"/>
  <c r="J742" i="30"/>
  <c r="J743" i="30"/>
  <c r="J744" i="30"/>
  <c r="I691" i="30"/>
  <c r="I692" i="30"/>
  <c r="I693" i="30"/>
  <c r="I694" i="30"/>
  <c r="I695" i="30"/>
  <c r="I696" i="30"/>
  <c r="I697" i="30"/>
  <c r="I698" i="30"/>
  <c r="I699" i="30"/>
  <c r="I700" i="30"/>
  <c r="I701" i="30"/>
  <c r="I702" i="30"/>
  <c r="I703" i="30"/>
  <c r="I704" i="30"/>
  <c r="I705" i="30"/>
  <c r="I706" i="30"/>
  <c r="I707" i="30"/>
  <c r="I708" i="30"/>
  <c r="I709" i="30"/>
  <c r="I710" i="30"/>
  <c r="I711" i="30"/>
  <c r="I712" i="30"/>
  <c r="I713" i="30"/>
  <c r="I714" i="30"/>
  <c r="I715" i="30"/>
  <c r="I716" i="30"/>
  <c r="I717" i="30"/>
  <c r="I718" i="30"/>
  <c r="I719" i="30"/>
  <c r="I720" i="30"/>
  <c r="I721" i="30"/>
  <c r="I722" i="30"/>
  <c r="I723" i="30"/>
  <c r="I724" i="30"/>
  <c r="I725" i="30"/>
  <c r="I726" i="30"/>
  <c r="I727" i="30"/>
  <c r="I728" i="30"/>
  <c r="I729" i="30"/>
  <c r="I730" i="30"/>
  <c r="I731" i="30"/>
  <c r="I732" i="30"/>
  <c r="I733" i="30"/>
  <c r="I734" i="30"/>
  <c r="I735" i="30"/>
  <c r="I736" i="30"/>
  <c r="I737" i="30"/>
  <c r="I738" i="30"/>
  <c r="I739" i="30"/>
  <c r="I740" i="30"/>
  <c r="I741" i="30"/>
  <c r="I742" i="30"/>
  <c r="I743" i="30"/>
  <c r="I744" i="30"/>
  <c r="F38" i="32" l="1"/>
  <c r="G38" i="32"/>
  <c r="F39" i="32"/>
  <c r="G39" i="32"/>
  <c r="E37" i="32"/>
  <c r="E38" i="32"/>
  <c r="E39" i="32"/>
  <c r="E40" i="32"/>
  <c r="G37" i="32"/>
  <c r="F37" i="32"/>
  <c r="G36" i="32"/>
  <c r="F36" i="32"/>
  <c r="E36" i="32"/>
  <c r="G35" i="32"/>
  <c r="F35" i="32"/>
  <c r="E35" i="32"/>
  <c r="G34" i="32"/>
  <c r="F34" i="32"/>
  <c r="E34" i="32"/>
  <c r="G33" i="32"/>
  <c r="F33" i="32"/>
  <c r="E33" i="32"/>
  <c r="G32" i="32"/>
  <c r="F32" i="32"/>
  <c r="E32" i="32"/>
  <c r="G31" i="32"/>
  <c r="F31" i="32"/>
  <c r="E31" i="32"/>
  <c r="G30" i="32"/>
  <c r="F30" i="32"/>
  <c r="E30" i="32"/>
  <c r="F21" i="32"/>
  <c r="F20" i="32"/>
  <c r="F19" i="32"/>
  <c r="F18" i="32"/>
  <c r="F17" i="32"/>
  <c r="F16" i="32"/>
  <c r="F15" i="32"/>
  <c r="F14" i="32"/>
  <c r="E20" i="32"/>
  <c r="E19" i="32"/>
  <c r="E18" i="32"/>
  <c r="E17" i="32"/>
  <c r="E16" i="32"/>
  <c r="E15" i="32"/>
  <c r="E14" i="32"/>
  <c r="F6" i="32"/>
  <c r="F7" i="32"/>
  <c r="F5" i="32"/>
  <c r="E6" i="32"/>
  <c r="E5" i="32"/>
  <c r="G15" i="32"/>
  <c r="G16" i="32"/>
  <c r="G17" i="32"/>
  <c r="G18" i="32"/>
  <c r="G19" i="32"/>
  <c r="G20" i="32"/>
  <c r="G21" i="32"/>
  <c r="G14" i="32"/>
  <c r="H5" i="31"/>
  <c r="H6" i="31"/>
  <c r="H7" i="31"/>
  <c r="H8" i="31"/>
  <c r="H9" i="31"/>
  <c r="H10" i="31"/>
  <c r="H11" i="31"/>
  <c r="H12" i="31"/>
  <c r="H13" i="31"/>
  <c r="H14" i="31"/>
  <c r="H15" i="31"/>
  <c r="H16" i="31"/>
  <c r="H17" i="31"/>
  <c r="H18" i="31"/>
  <c r="H19" i="31"/>
  <c r="H20" i="31"/>
  <c r="H21" i="31"/>
  <c r="H22" i="31"/>
  <c r="H23" i="31"/>
  <c r="H24" i="31"/>
  <c r="H25" i="31"/>
  <c r="H26" i="31"/>
  <c r="H27" i="31"/>
  <c r="H28" i="31"/>
  <c r="H29" i="31"/>
  <c r="H30" i="31"/>
  <c r="H31" i="31"/>
  <c r="H32" i="31"/>
  <c r="H33" i="31"/>
  <c r="H4" i="31"/>
  <c r="G29" i="31"/>
  <c r="G30" i="31"/>
  <c r="G31" i="31"/>
  <c r="G32" i="31"/>
  <c r="G33" i="31"/>
  <c r="G5" i="31"/>
  <c r="G6" i="31"/>
  <c r="G7" i="31"/>
  <c r="G8" i="31"/>
  <c r="G9" i="31"/>
  <c r="G10" i="31"/>
  <c r="G11" i="31"/>
  <c r="G12" i="31"/>
  <c r="G13" i="31"/>
  <c r="G14" i="31"/>
  <c r="G15" i="31"/>
  <c r="G16" i="31"/>
  <c r="G17" i="31"/>
  <c r="G18" i="31"/>
  <c r="G19" i="31"/>
  <c r="G20" i="31"/>
  <c r="G21" i="31"/>
  <c r="G22" i="31"/>
  <c r="G23" i="31"/>
  <c r="G24" i="31"/>
  <c r="G25" i="31"/>
  <c r="G26" i="31"/>
  <c r="G27" i="31"/>
  <c r="G28" i="31"/>
  <c r="G4" i="31"/>
  <c r="J64" i="30"/>
  <c r="J65" i="30"/>
  <c r="J66" i="30"/>
  <c r="J67" i="30"/>
  <c r="J68" i="30"/>
  <c r="J69" i="30"/>
  <c r="J70" i="30"/>
  <c r="J71" i="30"/>
  <c r="J72" i="30"/>
  <c r="J73" i="30"/>
  <c r="J74" i="30"/>
  <c r="J75" i="30"/>
  <c r="J76" i="30"/>
  <c r="J77" i="30"/>
  <c r="J78" i="30"/>
  <c r="J79" i="30"/>
  <c r="J80" i="30"/>
  <c r="J81" i="30"/>
  <c r="J82" i="30"/>
  <c r="J83" i="30"/>
  <c r="J84" i="30"/>
  <c r="J85" i="30"/>
  <c r="J86" i="30"/>
  <c r="J87" i="30"/>
  <c r="J88" i="30"/>
  <c r="J89" i="30"/>
  <c r="J90" i="30"/>
  <c r="J91" i="30"/>
  <c r="J92" i="30"/>
  <c r="J93" i="30"/>
  <c r="J94" i="30"/>
  <c r="J95" i="30"/>
  <c r="J96" i="30"/>
  <c r="J97" i="30"/>
  <c r="J98" i="30"/>
  <c r="J99" i="30"/>
  <c r="J100" i="30"/>
  <c r="J101" i="30"/>
  <c r="J102" i="30"/>
  <c r="J103" i="30"/>
  <c r="J104" i="30"/>
  <c r="J105" i="30"/>
  <c r="J106" i="30"/>
  <c r="J107" i="30"/>
  <c r="J108" i="30"/>
  <c r="J109" i="30"/>
  <c r="J110" i="30"/>
  <c r="J111" i="30"/>
  <c r="J112" i="30"/>
  <c r="J113" i="30"/>
  <c r="J114" i="30"/>
  <c r="J115" i="30"/>
  <c r="J116" i="30"/>
  <c r="J117" i="30"/>
  <c r="J118" i="30"/>
  <c r="J119" i="30"/>
  <c r="J120" i="30"/>
  <c r="J121" i="30"/>
  <c r="J122" i="30"/>
  <c r="J123" i="30"/>
  <c r="J124" i="30"/>
  <c r="J125" i="30"/>
  <c r="J126" i="30"/>
  <c r="J127" i="30"/>
  <c r="J128" i="30"/>
  <c r="J129" i="30"/>
  <c r="J130" i="30"/>
  <c r="J131" i="30"/>
  <c r="J132" i="30"/>
  <c r="J133" i="30"/>
  <c r="J134" i="30"/>
  <c r="J135" i="30"/>
  <c r="J136" i="30"/>
  <c r="J137" i="30"/>
  <c r="J138" i="30"/>
  <c r="J139" i="30"/>
  <c r="J140" i="30"/>
  <c r="J141" i="30"/>
  <c r="J142" i="30"/>
  <c r="J143" i="30"/>
  <c r="J144" i="30"/>
  <c r="J145" i="30"/>
  <c r="J146" i="30"/>
  <c r="J147" i="30"/>
  <c r="J148" i="30"/>
  <c r="J149" i="30"/>
  <c r="J150" i="30"/>
  <c r="J151" i="30"/>
  <c r="J152" i="30"/>
  <c r="J153" i="30"/>
  <c r="J154" i="30"/>
  <c r="J155" i="30"/>
  <c r="J156" i="30"/>
  <c r="J157" i="30"/>
  <c r="J158" i="30"/>
  <c r="J159" i="30"/>
  <c r="J160" i="30"/>
  <c r="J161" i="30"/>
  <c r="J162" i="30"/>
  <c r="J163" i="30"/>
  <c r="J164" i="30"/>
  <c r="J165" i="30"/>
  <c r="J166" i="30"/>
  <c r="J167" i="30"/>
  <c r="J168" i="30"/>
  <c r="J169" i="30"/>
  <c r="J170" i="30"/>
  <c r="J171" i="30"/>
  <c r="J172" i="30"/>
  <c r="J173" i="30"/>
  <c r="J174" i="30"/>
  <c r="J175" i="30"/>
  <c r="J176" i="30"/>
  <c r="J177" i="30"/>
  <c r="J178" i="30"/>
  <c r="J179" i="30"/>
  <c r="J180" i="30"/>
  <c r="J181" i="30"/>
  <c r="J182" i="30"/>
  <c r="J183" i="30"/>
  <c r="J184" i="30"/>
  <c r="J185" i="30"/>
  <c r="J186" i="30"/>
  <c r="J187" i="30"/>
  <c r="J188" i="30"/>
  <c r="J189" i="30"/>
  <c r="J190" i="30"/>
  <c r="J191" i="30"/>
  <c r="J192" i="30"/>
  <c r="J193" i="30"/>
  <c r="J194" i="30"/>
  <c r="J195" i="30"/>
  <c r="J196" i="30"/>
  <c r="J197" i="30"/>
  <c r="J198" i="30"/>
  <c r="J199" i="30"/>
  <c r="J200" i="30"/>
  <c r="J201" i="30"/>
  <c r="J202" i="30"/>
  <c r="J203" i="30"/>
  <c r="J204" i="30"/>
  <c r="J205" i="30"/>
  <c r="J206" i="30"/>
  <c r="J207" i="30"/>
  <c r="J208" i="30"/>
  <c r="J209" i="30"/>
  <c r="J210" i="30"/>
  <c r="J211" i="30"/>
  <c r="J212" i="30"/>
  <c r="J213" i="30"/>
  <c r="J214" i="30"/>
  <c r="J215" i="30"/>
  <c r="J216" i="30"/>
  <c r="J217" i="30"/>
  <c r="J218" i="30"/>
  <c r="J219" i="30"/>
  <c r="J220" i="30"/>
  <c r="J221" i="30"/>
  <c r="J222" i="30"/>
  <c r="J223" i="30"/>
  <c r="J224" i="30"/>
  <c r="J225" i="30"/>
  <c r="J226" i="30"/>
  <c r="J227" i="30"/>
  <c r="J228" i="30"/>
  <c r="J229" i="30"/>
  <c r="J230" i="30"/>
  <c r="J231" i="30"/>
  <c r="J232" i="30"/>
  <c r="J233" i="30"/>
  <c r="J234" i="30"/>
  <c r="J235" i="30"/>
  <c r="J236" i="30"/>
  <c r="J237" i="30"/>
  <c r="J238" i="30"/>
  <c r="J239" i="30"/>
  <c r="J240" i="30"/>
  <c r="J241" i="30"/>
  <c r="J242" i="30"/>
  <c r="J243" i="30"/>
  <c r="J244" i="30"/>
  <c r="J245" i="30"/>
  <c r="J246" i="30"/>
  <c r="J247" i="30"/>
  <c r="J248" i="30"/>
  <c r="J249" i="30"/>
  <c r="J250" i="30"/>
  <c r="J251" i="30"/>
  <c r="J252" i="30"/>
  <c r="J253" i="30"/>
  <c r="J254" i="30"/>
  <c r="J255" i="30"/>
  <c r="J256" i="30"/>
  <c r="J257" i="30"/>
  <c r="J258" i="30"/>
  <c r="J259" i="30"/>
  <c r="J260" i="30"/>
  <c r="J261" i="30"/>
  <c r="J262" i="30"/>
  <c r="J263" i="30"/>
  <c r="J264" i="30"/>
  <c r="J265" i="30"/>
  <c r="J266" i="30"/>
  <c r="J267" i="30"/>
  <c r="J268" i="30"/>
  <c r="J269" i="30"/>
  <c r="J270" i="30"/>
  <c r="J271" i="30"/>
  <c r="J272" i="30"/>
  <c r="J273" i="30"/>
  <c r="J274" i="30"/>
  <c r="J275" i="30"/>
  <c r="J276" i="30"/>
  <c r="J277" i="30"/>
  <c r="J278" i="30"/>
  <c r="J279" i="30"/>
  <c r="J280" i="30"/>
  <c r="J281" i="30"/>
  <c r="J282" i="30"/>
  <c r="J283" i="30"/>
  <c r="J284" i="30"/>
  <c r="J285" i="30"/>
  <c r="J286" i="30"/>
  <c r="J287" i="30"/>
  <c r="J288" i="30"/>
  <c r="J289" i="30"/>
  <c r="J290" i="30"/>
  <c r="J291" i="30"/>
  <c r="J292" i="30"/>
  <c r="J293" i="30"/>
  <c r="J294" i="30"/>
  <c r="J295" i="30"/>
  <c r="J296" i="30"/>
  <c r="J297" i="30"/>
  <c r="J298" i="30"/>
  <c r="J299" i="30"/>
  <c r="J300" i="30"/>
  <c r="J301" i="30"/>
  <c r="J302" i="30"/>
  <c r="J303" i="30"/>
  <c r="J304" i="30"/>
  <c r="J305" i="30"/>
  <c r="J306" i="30"/>
  <c r="J307" i="30"/>
  <c r="J308" i="30"/>
  <c r="J309" i="30"/>
  <c r="J310" i="30"/>
  <c r="J311" i="30"/>
  <c r="J312" i="30"/>
  <c r="J313" i="30"/>
  <c r="J314" i="30"/>
  <c r="J315" i="30"/>
  <c r="J316" i="30"/>
  <c r="J317" i="30"/>
  <c r="J318" i="30"/>
  <c r="J319" i="30"/>
  <c r="J320" i="30"/>
  <c r="J321" i="30"/>
  <c r="J322" i="30"/>
  <c r="J323" i="30"/>
  <c r="J324" i="30"/>
  <c r="J325" i="30"/>
  <c r="J326" i="30"/>
  <c r="J327" i="30"/>
  <c r="J328" i="30"/>
  <c r="J329" i="30"/>
  <c r="J330" i="30"/>
  <c r="J331" i="30"/>
  <c r="J332" i="30"/>
  <c r="J333" i="30"/>
  <c r="J334" i="30"/>
  <c r="J335" i="30"/>
  <c r="J336" i="30"/>
  <c r="J337" i="30"/>
  <c r="J338" i="30"/>
  <c r="J339" i="30"/>
  <c r="J340" i="30"/>
  <c r="J341" i="30"/>
  <c r="J342" i="30"/>
  <c r="J343" i="30"/>
  <c r="J344" i="30"/>
  <c r="J345" i="30"/>
  <c r="J346" i="30"/>
  <c r="J347" i="30"/>
  <c r="J348" i="30"/>
  <c r="J349" i="30"/>
  <c r="J350" i="30"/>
  <c r="J351" i="30"/>
  <c r="J352" i="30"/>
  <c r="J353" i="30"/>
  <c r="J354" i="30"/>
  <c r="J355" i="30"/>
  <c r="J356" i="30"/>
  <c r="J357" i="30"/>
  <c r="J358" i="30"/>
  <c r="J359" i="30"/>
  <c r="J360" i="30"/>
  <c r="J361" i="30"/>
  <c r="J362" i="30"/>
  <c r="J363" i="30"/>
  <c r="J364" i="30"/>
  <c r="J365" i="30"/>
  <c r="J366" i="30"/>
  <c r="J367" i="30"/>
  <c r="J368" i="30"/>
  <c r="J369" i="30"/>
  <c r="J370" i="30"/>
  <c r="J371" i="30"/>
  <c r="J372" i="30"/>
  <c r="J373" i="30"/>
  <c r="J374" i="30"/>
  <c r="J375" i="30"/>
  <c r="J376" i="30"/>
  <c r="J377" i="30"/>
  <c r="J378" i="30"/>
  <c r="J379" i="30"/>
  <c r="J380" i="30"/>
  <c r="J381" i="30"/>
  <c r="J382" i="30"/>
  <c r="J383" i="30"/>
  <c r="J384" i="30"/>
  <c r="J385" i="30"/>
  <c r="J386" i="30"/>
  <c r="J387" i="30"/>
  <c r="J388" i="30"/>
  <c r="J389" i="30"/>
  <c r="J390" i="30"/>
  <c r="J391" i="30"/>
  <c r="J392" i="30"/>
  <c r="J393" i="30"/>
  <c r="J394" i="30"/>
  <c r="J395" i="30"/>
  <c r="J396" i="30"/>
  <c r="J397" i="30"/>
  <c r="J398" i="30"/>
  <c r="J399" i="30"/>
  <c r="J400" i="30"/>
  <c r="J401" i="30"/>
  <c r="J402" i="30"/>
  <c r="J403" i="30"/>
  <c r="J404" i="30"/>
  <c r="J405" i="30"/>
  <c r="J406" i="30"/>
  <c r="J407" i="30"/>
  <c r="J408" i="30"/>
  <c r="J409" i="30"/>
  <c r="J410" i="30"/>
  <c r="J411" i="30"/>
  <c r="J412" i="30"/>
  <c r="J413" i="30"/>
  <c r="J414" i="30"/>
  <c r="J415" i="30"/>
  <c r="J416" i="30"/>
  <c r="J417" i="30"/>
  <c r="J418" i="30"/>
  <c r="J419" i="30"/>
  <c r="J420" i="30"/>
  <c r="J421" i="30"/>
  <c r="J422" i="30"/>
  <c r="J423" i="30"/>
  <c r="J424" i="30"/>
  <c r="J425" i="30"/>
  <c r="J426" i="30"/>
  <c r="J427" i="30"/>
  <c r="J428" i="30"/>
  <c r="J429" i="30"/>
  <c r="J430" i="30"/>
  <c r="J431" i="30"/>
  <c r="J432" i="30"/>
  <c r="J433" i="30"/>
  <c r="J434" i="30"/>
  <c r="J435" i="30"/>
  <c r="J436" i="30"/>
  <c r="J437" i="30"/>
  <c r="J438" i="30"/>
  <c r="J439" i="30"/>
  <c r="J440" i="30"/>
  <c r="J441" i="30"/>
  <c r="J442" i="30"/>
  <c r="J443" i="30"/>
  <c r="J444" i="30"/>
  <c r="J445" i="30"/>
  <c r="J446" i="30"/>
  <c r="J447" i="30"/>
  <c r="J448" i="30"/>
  <c r="J449" i="30"/>
  <c r="J450" i="30"/>
  <c r="J451" i="30"/>
  <c r="J452" i="30"/>
  <c r="J453" i="30"/>
  <c r="J454" i="30"/>
  <c r="J455" i="30"/>
  <c r="J456" i="30"/>
  <c r="J457" i="30"/>
  <c r="J458" i="30"/>
  <c r="J459" i="30"/>
  <c r="J460" i="30"/>
  <c r="J461" i="30"/>
  <c r="J462" i="30"/>
  <c r="J463" i="30"/>
  <c r="J464" i="30"/>
  <c r="J465" i="30"/>
  <c r="J466" i="30"/>
  <c r="J467" i="30"/>
  <c r="J468" i="30"/>
  <c r="J469" i="30"/>
  <c r="J470" i="30"/>
  <c r="J471" i="30"/>
  <c r="J472" i="30"/>
  <c r="J473" i="30"/>
  <c r="J474" i="30"/>
  <c r="J475" i="30"/>
  <c r="J476" i="30"/>
  <c r="J477" i="30"/>
  <c r="J478" i="30"/>
  <c r="J479" i="30"/>
  <c r="J480" i="30"/>
  <c r="J481" i="30"/>
  <c r="J482" i="30"/>
  <c r="J483" i="30"/>
  <c r="J484" i="30"/>
  <c r="J485" i="30"/>
  <c r="J486" i="30"/>
  <c r="J487" i="30"/>
  <c r="J488" i="30"/>
  <c r="J489" i="30"/>
  <c r="J490" i="30"/>
  <c r="J491" i="30"/>
  <c r="J492" i="30"/>
  <c r="J493" i="30"/>
  <c r="J494" i="30"/>
  <c r="J495" i="30"/>
  <c r="J496" i="30"/>
  <c r="J497" i="30"/>
  <c r="J498" i="30"/>
  <c r="J499" i="30"/>
  <c r="J500" i="30"/>
  <c r="J501" i="30"/>
  <c r="J502" i="30"/>
  <c r="J503" i="30"/>
  <c r="J504" i="30"/>
  <c r="J505" i="30"/>
  <c r="J506" i="30"/>
  <c r="J507" i="30"/>
  <c r="J508" i="30"/>
  <c r="J509" i="30"/>
  <c r="J510" i="30"/>
  <c r="J511" i="30"/>
  <c r="J512" i="30"/>
  <c r="J513" i="30"/>
  <c r="J514" i="30"/>
  <c r="J515" i="30"/>
  <c r="J516" i="30"/>
  <c r="J517" i="30"/>
  <c r="J518" i="30"/>
  <c r="J519" i="30"/>
  <c r="J520" i="30"/>
  <c r="J521" i="30"/>
  <c r="J522" i="30"/>
  <c r="J523" i="30"/>
  <c r="J524" i="30"/>
  <c r="J525" i="30"/>
  <c r="J526" i="30"/>
  <c r="J527" i="30"/>
  <c r="J528" i="30"/>
  <c r="J529" i="30"/>
  <c r="J530" i="30"/>
  <c r="J531" i="30"/>
  <c r="J532" i="30"/>
  <c r="J533" i="30"/>
  <c r="J534" i="30"/>
  <c r="J535" i="30"/>
  <c r="J536" i="30"/>
  <c r="J537" i="30"/>
  <c r="J538" i="30"/>
  <c r="J539" i="30"/>
  <c r="J540" i="30"/>
  <c r="J541" i="30"/>
  <c r="J542" i="30"/>
  <c r="J543" i="30"/>
  <c r="J544" i="30"/>
  <c r="J545" i="30"/>
  <c r="J546" i="30"/>
  <c r="J547" i="30"/>
  <c r="J548" i="30"/>
  <c r="J549" i="30"/>
  <c r="J550" i="30"/>
  <c r="J551" i="30"/>
  <c r="J552" i="30"/>
  <c r="J553" i="30"/>
  <c r="J554" i="30"/>
  <c r="J555" i="30"/>
  <c r="J556" i="30"/>
  <c r="J557" i="30"/>
  <c r="J558" i="30"/>
  <c r="J559" i="30"/>
  <c r="J560" i="30"/>
  <c r="J561" i="30"/>
  <c r="J562" i="30"/>
  <c r="J563" i="30"/>
  <c r="J564" i="30"/>
  <c r="J565" i="30"/>
  <c r="J566" i="30"/>
  <c r="J567" i="30"/>
  <c r="J568" i="30"/>
  <c r="J569" i="30"/>
  <c r="J570" i="30"/>
  <c r="J571" i="30"/>
  <c r="J572" i="30"/>
  <c r="J573" i="30"/>
  <c r="J574" i="30"/>
  <c r="J575" i="30"/>
  <c r="J576" i="30"/>
  <c r="J577" i="30"/>
  <c r="J578" i="30"/>
  <c r="J579" i="30"/>
  <c r="J580" i="30"/>
  <c r="J581" i="30"/>
  <c r="J582" i="30"/>
  <c r="J583" i="30"/>
  <c r="J584" i="30"/>
  <c r="J585" i="30"/>
  <c r="J586" i="30"/>
  <c r="J587" i="30"/>
  <c r="J588" i="30"/>
  <c r="J589" i="30"/>
  <c r="J590" i="30"/>
  <c r="J591" i="30"/>
  <c r="J592" i="30"/>
  <c r="J593" i="30"/>
  <c r="J594" i="30"/>
  <c r="J595" i="30"/>
  <c r="J596" i="30"/>
  <c r="J597" i="30"/>
  <c r="J598" i="30"/>
  <c r="J599" i="30"/>
  <c r="J600" i="30"/>
  <c r="J601" i="30"/>
  <c r="J602" i="30"/>
  <c r="J603" i="30"/>
  <c r="J604" i="30"/>
  <c r="J605" i="30"/>
  <c r="J606" i="30"/>
  <c r="J607" i="30"/>
  <c r="J608" i="30"/>
  <c r="J609" i="30"/>
  <c r="J610" i="30"/>
  <c r="J611" i="30"/>
  <c r="J612" i="30"/>
  <c r="J613" i="30"/>
  <c r="J614" i="30"/>
  <c r="J615" i="30"/>
  <c r="J616" i="30"/>
  <c r="J617" i="30"/>
  <c r="J618" i="30"/>
  <c r="J619" i="30"/>
  <c r="J620" i="30"/>
  <c r="J621" i="30"/>
  <c r="J622" i="30"/>
  <c r="J623" i="30"/>
  <c r="J624" i="30"/>
  <c r="J625" i="30"/>
  <c r="J626" i="30"/>
  <c r="J627" i="30"/>
  <c r="J628" i="30"/>
  <c r="J629" i="30"/>
  <c r="J630" i="30"/>
  <c r="J631" i="30"/>
  <c r="J632" i="30"/>
  <c r="J633" i="30"/>
  <c r="J634" i="30"/>
  <c r="J635" i="30"/>
  <c r="J636" i="30"/>
  <c r="J637" i="30"/>
  <c r="J638" i="30"/>
  <c r="J639" i="30"/>
  <c r="J640" i="30"/>
  <c r="J641" i="30"/>
  <c r="J642" i="30"/>
  <c r="J643" i="30"/>
  <c r="J644" i="30"/>
  <c r="J645" i="30"/>
  <c r="J646" i="30"/>
  <c r="J647" i="30"/>
  <c r="J648" i="30"/>
  <c r="J649" i="30"/>
  <c r="J650" i="30"/>
  <c r="J651" i="30"/>
  <c r="J652" i="30"/>
  <c r="J653" i="30"/>
  <c r="J654" i="30"/>
  <c r="J655" i="30"/>
  <c r="J656" i="30"/>
  <c r="J657" i="30"/>
  <c r="J658" i="30"/>
  <c r="J659" i="30"/>
  <c r="J660" i="30"/>
  <c r="J661" i="30"/>
  <c r="J662" i="30"/>
  <c r="J663" i="30"/>
  <c r="J664" i="30"/>
  <c r="J665" i="30"/>
  <c r="J666" i="30"/>
  <c r="J667" i="30"/>
  <c r="J668" i="30"/>
  <c r="J669" i="30"/>
  <c r="J670" i="30"/>
  <c r="J671" i="30"/>
  <c r="J672" i="30"/>
  <c r="J673" i="30"/>
  <c r="J674" i="30"/>
  <c r="J675" i="30"/>
  <c r="J676" i="30"/>
  <c r="J677" i="30"/>
  <c r="J678" i="30"/>
  <c r="J679" i="30"/>
  <c r="J680" i="30"/>
  <c r="J681" i="30"/>
  <c r="J682" i="30"/>
  <c r="J683" i="30"/>
  <c r="J684" i="30"/>
  <c r="J685" i="30"/>
  <c r="J686" i="30"/>
  <c r="J687" i="30"/>
  <c r="J688" i="30"/>
  <c r="J689" i="30"/>
  <c r="J690" i="30"/>
  <c r="J54" i="30"/>
  <c r="J55" i="30"/>
  <c r="J56" i="30"/>
  <c r="J57" i="30"/>
  <c r="J58" i="30"/>
  <c r="J59" i="30"/>
  <c r="J60" i="30"/>
  <c r="J61" i="30"/>
  <c r="J62" i="30"/>
  <c r="J63" i="30"/>
  <c r="J27" i="30"/>
  <c r="J28" i="30"/>
  <c r="J29" i="30"/>
  <c r="J30" i="30"/>
  <c r="J31" i="30"/>
  <c r="J32" i="30"/>
  <c r="J33" i="30"/>
  <c r="J34" i="30"/>
  <c r="J35" i="30"/>
  <c r="J36" i="30"/>
  <c r="J37" i="30"/>
  <c r="J38" i="30"/>
  <c r="J39" i="30"/>
  <c r="J40" i="30"/>
  <c r="J41" i="30"/>
  <c r="J42" i="30"/>
  <c r="J43" i="30"/>
  <c r="J44" i="30"/>
  <c r="J45" i="30"/>
  <c r="J46" i="30"/>
  <c r="J47" i="30"/>
  <c r="J48" i="30"/>
  <c r="J49" i="30"/>
  <c r="J50" i="30"/>
  <c r="J51" i="30"/>
  <c r="J52" i="30"/>
  <c r="J53" i="30"/>
  <c r="J3" i="30"/>
  <c r="J4" i="30"/>
  <c r="J5" i="30"/>
  <c r="J6" i="30"/>
  <c r="J7" i="30"/>
  <c r="J8" i="30"/>
  <c r="J9" i="30"/>
  <c r="J10" i="30"/>
  <c r="J11" i="30"/>
  <c r="J12" i="30"/>
  <c r="J13" i="30"/>
  <c r="J14" i="30"/>
  <c r="J15" i="30"/>
  <c r="J16" i="30"/>
  <c r="J17" i="30"/>
  <c r="J18" i="30"/>
  <c r="J19" i="30"/>
  <c r="J20" i="30"/>
  <c r="J21" i="30"/>
  <c r="J22" i="30"/>
  <c r="J23" i="30"/>
  <c r="J24" i="30"/>
  <c r="J25" i="30"/>
  <c r="J26" i="30"/>
  <c r="J2" i="30"/>
  <c r="I2" i="30"/>
  <c r="I20" i="30"/>
  <c r="I21" i="30"/>
  <c r="I22" i="30"/>
  <c r="I23" i="30"/>
  <c r="I24" i="30"/>
  <c r="I25" i="30"/>
  <c r="I26" i="30"/>
  <c r="I27" i="30"/>
  <c r="I28" i="30"/>
  <c r="I29" i="30"/>
  <c r="I30" i="30"/>
  <c r="I31" i="30"/>
  <c r="I32" i="30"/>
  <c r="I33" i="30"/>
  <c r="I34" i="30"/>
  <c r="I35" i="30"/>
  <c r="I36" i="30"/>
  <c r="I37" i="30"/>
  <c r="I38" i="30"/>
  <c r="I39" i="30"/>
  <c r="I40" i="30"/>
  <c r="I41" i="30"/>
  <c r="I42" i="30"/>
  <c r="I43" i="30"/>
  <c r="I44" i="30"/>
  <c r="I45" i="30"/>
  <c r="I46" i="30"/>
  <c r="I47" i="30"/>
  <c r="I48" i="30"/>
  <c r="I49" i="30"/>
  <c r="I50" i="30"/>
  <c r="I51" i="30"/>
  <c r="I52" i="30"/>
  <c r="I53" i="30"/>
  <c r="I54" i="30"/>
  <c r="I55" i="30"/>
  <c r="I56" i="30"/>
  <c r="I57" i="30"/>
  <c r="I58" i="30"/>
  <c r="I59" i="30"/>
  <c r="I60" i="30"/>
  <c r="I61" i="30"/>
  <c r="I62" i="30"/>
  <c r="I63" i="30"/>
  <c r="I64" i="30"/>
  <c r="I65" i="30"/>
  <c r="I66" i="30"/>
  <c r="I67" i="30"/>
  <c r="I68" i="30"/>
  <c r="I69" i="30"/>
  <c r="I70" i="30"/>
  <c r="I71" i="30"/>
  <c r="I72" i="30"/>
  <c r="I73" i="30"/>
  <c r="I74" i="30"/>
  <c r="I75" i="30"/>
  <c r="I76" i="30"/>
  <c r="I77" i="30"/>
  <c r="I78" i="30"/>
  <c r="I79" i="30"/>
  <c r="I80" i="30"/>
  <c r="I81" i="30"/>
  <c r="I82" i="30"/>
  <c r="I83" i="30"/>
  <c r="I84" i="30"/>
  <c r="I85" i="30"/>
  <c r="I86" i="30"/>
  <c r="I87" i="30"/>
  <c r="I88" i="30"/>
  <c r="I89" i="30"/>
  <c r="I90" i="30"/>
  <c r="I91" i="30"/>
  <c r="I92" i="30"/>
  <c r="I93" i="30"/>
  <c r="I94" i="30"/>
  <c r="I95" i="30"/>
  <c r="I96" i="30"/>
  <c r="I97" i="30"/>
  <c r="I98" i="30"/>
  <c r="I99" i="30"/>
  <c r="I100" i="30"/>
  <c r="I101" i="30"/>
  <c r="I102" i="30"/>
  <c r="I103" i="30"/>
  <c r="I104" i="30"/>
  <c r="I105" i="30"/>
  <c r="I106" i="30"/>
  <c r="I107" i="30"/>
  <c r="I108" i="30"/>
  <c r="I109" i="30"/>
  <c r="I110" i="30"/>
  <c r="I111" i="30"/>
  <c r="I112" i="30"/>
  <c r="I113" i="30"/>
  <c r="I114" i="30"/>
  <c r="I115" i="30"/>
  <c r="I116" i="30"/>
  <c r="I117" i="30"/>
  <c r="I118" i="30"/>
  <c r="I119" i="30"/>
  <c r="I120" i="30"/>
  <c r="I121" i="30"/>
  <c r="I122" i="30"/>
  <c r="I123" i="30"/>
  <c r="I124" i="30"/>
  <c r="I125" i="30"/>
  <c r="I126" i="30"/>
  <c r="I127" i="30"/>
  <c r="I128" i="30"/>
  <c r="I129" i="30"/>
  <c r="I130" i="30"/>
  <c r="I131" i="30"/>
  <c r="I132" i="30"/>
  <c r="I133" i="30"/>
  <c r="I134" i="30"/>
  <c r="I135" i="30"/>
  <c r="I136" i="30"/>
  <c r="I137" i="30"/>
  <c r="I138" i="30"/>
  <c r="I139" i="30"/>
  <c r="I140" i="30"/>
  <c r="I141" i="30"/>
  <c r="I142" i="30"/>
  <c r="I143" i="30"/>
  <c r="I144" i="30"/>
  <c r="I145" i="30"/>
  <c r="I146" i="30"/>
  <c r="I147" i="30"/>
  <c r="I148" i="30"/>
  <c r="I149" i="30"/>
  <c r="I150" i="30"/>
  <c r="I151" i="30"/>
  <c r="I152" i="30"/>
  <c r="I153" i="30"/>
  <c r="I154" i="30"/>
  <c r="I155" i="30"/>
  <c r="I156" i="30"/>
  <c r="I157" i="30"/>
  <c r="I158" i="30"/>
  <c r="I159" i="30"/>
  <c r="I160" i="30"/>
  <c r="I161" i="30"/>
  <c r="I162" i="30"/>
  <c r="I163" i="30"/>
  <c r="I164" i="30"/>
  <c r="I165" i="30"/>
  <c r="I166" i="30"/>
  <c r="I167" i="30"/>
  <c r="I168" i="30"/>
  <c r="I169" i="30"/>
  <c r="I170" i="30"/>
  <c r="I171" i="30"/>
  <c r="I172" i="30"/>
  <c r="I173" i="30"/>
  <c r="I174" i="30"/>
  <c r="I175" i="30"/>
  <c r="I176" i="30"/>
  <c r="I177" i="30"/>
  <c r="I178" i="30"/>
  <c r="I179" i="30"/>
  <c r="I180" i="30"/>
  <c r="I181" i="30"/>
  <c r="I182" i="30"/>
  <c r="I183" i="30"/>
  <c r="I184" i="30"/>
  <c r="I185" i="30"/>
  <c r="I186" i="30"/>
  <c r="I187" i="30"/>
  <c r="I188" i="30"/>
  <c r="I189" i="30"/>
  <c r="I190" i="30"/>
  <c r="I191" i="30"/>
  <c r="I192" i="30"/>
  <c r="I193" i="30"/>
  <c r="I194" i="30"/>
  <c r="I195" i="30"/>
  <c r="I196" i="30"/>
  <c r="I197" i="30"/>
  <c r="I198" i="30"/>
  <c r="I199" i="30"/>
  <c r="I200" i="30"/>
  <c r="I201" i="30"/>
  <c r="I202" i="30"/>
  <c r="I203" i="30"/>
  <c r="I204" i="30"/>
  <c r="I205" i="30"/>
  <c r="I206" i="30"/>
  <c r="I207" i="30"/>
  <c r="I208" i="30"/>
  <c r="I209" i="30"/>
  <c r="I210" i="30"/>
  <c r="I211" i="30"/>
  <c r="I212" i="30"/>
  <c r="I213" i="30"/>
  <c r="I214" i="30"/>
  <c r="I215" i="30"/>
  <c r="I216" i="30"/>
  <c r="I217" i="30"/>
  <c r="I218" i="30"/>
  <c r="I219" i="30"/>
  <c r="I220" i="30"/>
  <c r="I221" i="30"/>
  <c r="I222" i="30"/>
  <c r="I223" i="30"/>
  <c r="I224" i="30"/>
  <c r="I225" i="30"/>
  <c r="I226" i="30"/>
  <c r="I227" i="30"/>
  <c r="I228" i="30"/>
  <c r="I229" i="30"/>
  <c r="I230" i="30"/>
  <c r="I231" i="30"/>
  <c r="I232" i="30"/>
  <c r="I233" i="30"/>
  <c r="I234" i="30"/>
  <c r="I235" i="30"/>
  <c r="I236" i="30"/>
  <c r="I237" i="30"/>
  <c r="I238" i="30"/>
  <c r="I239" i="30"/>
  <c r="I240" i="30"/>
  <c r="I241" i="30"/>
  <c r="I242" i="30"/>
  <c r="I243" i="30"/>
  <c r="I244" i="30"/>
  <c r="I245" i="30"/>
  <c r="I246" i="30"/>
  <c r="I247" i="30"/>
  <c r="I248" i="30"/>
  <c r="I249" i="30"/>
  <c r="I250" i="30"/>
  <c r="I251" i="30"/>
  <c r="I252" i="30"/>
  <c r="I253" i="30"/>
  <c r="I254" i="30"/>
  <c r="I255" i="30"/>
  <c r="I256" i="30"/>
  <c r="I257" i="30"/>
  <c r="I258" i="30"/>
  <c r="I259" i="30"/>
  <c r="I260" i="30"/>
  <c r="I261" i="30"/>
  <c r="I262" i="30"/>
  <c r="I263" i="30"/>
  <c r="I264" i="30"/>
  <c r="I265" i="30"/>
  <c r="I266" i="30"/>
  <c r="I267" i="30"/>
  <c r="I268" i="30"/>
  <c r="I269" i="30"/>
  <c r="I270" i="30"/>
  <c r="I271" i="30"/>
  <c r="I272" i="30"/>
  <c r="I273" i="30"/>
  <c r="I274" i="30"/>
  <c r="I275" i="30"/>
  <c r="I276" i="30"/>
  <c r="I277" i="30"/>
  <c r="I278" i="30"/>
  <c r="I279" i="30"/>
  <c r="I280" i="30"/>
  <c r="I281" i="30"/>
  <c r="I282" i="30"/>
  <c r="I283" i="30"/>
  <c r="I284" i="30"/>
  <c r="I285" i="30"/>
  <c r="I286" i="30"/>
  <c r="I287" i="30"/>
  <c r="I288" i="30"/>
  <c r="I289" i="30"/>
  <c r="I290" i="30"/>
  <c r="I291" i="30"/>
  <c r="I292" i="30"/>
  <c r="I293" i="30"/>
  <c r="I294" i="30"/>
  <c r="I295" i="30"/>
  <c r="I296" i="30"/>
  <c r="I297" i="30"/>
  <c r="I298" i="30"/>
  <c r="I299" i="30"/>
  <c r="I300" i="30"/>
  <c r="I301" i="30"/>
  <c r="I302" i="30"/>
  <c r="I303" i="30"/>
  <c r="I304" i="30"/>
  <c r="I305" i="30"/>
  <c r="I306" i="30"/>
  <c r="I307" i="30"/>
  <c r="I308" i="30"/>
  <c r="I309" i="30"/>
  <c r="I310" i="30"/>
  <c r="I311" i="30"/>
  <c r="I312" i="30"/>
  <c r="I313" i="30"/>
  <c r="I314" i="30"/>
  <c r="I315" i="30"/>
  <c r="I316" i="30"/>
  <c r="I317" i="30"/>
  <c r="I318" i="30"/>
  <c r="I319" i="30"/>
  <c r="I320" i="30"/>
  <c r="I321" i="30"/>
  <c r="I322" i="30"/>
  <c r="I323" i="30"/>
  <c r="I324" i="30"/>
  <c r="I325" i="30"/>
  <c r="I326" i="30"/>
  <c r="I327" i="30"/>
  <c r="I328" i="30"/>
  <c r="I329" i="30"/>
  <c r="I330" i="30"/>
  <c r="I331" i="30"/>
  <c r="I332" i="30"/>
  <c r="I333" i="30"/>
  <c r="I334" i="30"/>
  <c r="I335" i="30"/>
  <c r="I336" i="30"/>
  <c r="I337" i="30"/>
  <c r="I338" i="30"/>
  <c r="I339" i="30"/>
  <c r="I340" i="30"/>
  <c r="I341" i="30"/>
  <c r="I342" i="30"/>
  <c r="I343" i="30"/>
  <c r="I344" i="30"/>
  <c r="I345" i="30"/>
  <c r="I346" i="30"/>
  <c r="I347" i="30"/>
  <c r="I348" i="30"/>
  <c r="I349" i="30"/>
  <c r="I350" i="30"/>
  <c r="I351" i="30"/>
  <c r="I352" i="30"/>
  <c r="I353" i="30"/>
  <c r="I354" i="30"/>
  <c r="I355" i="30"/>
  <c r="I356" i="30"/>
  <c r="I357" i="30"/>
  <c r="I358" i="30"/>
  <c r="I359" i="30"/>
  <c r="I360" i="30"/>
  <c r="I361" i="30"/>
  <c r="I362" i="30"/>
  <c r="I363" i="30"/>
  <c r="I364" i="30"/>
  <c r="I365" i="30"/>
  <c r="I366" i="30"/>
  <c r="I367" i="30"/>
  <c r="I368" i="30"/>
  <c r="I369" i="30"/>
  <c r="I370" i="30"/>
  <c r="I371" i="30"/>
  <c r="I372" i="30"/>
  <c r="I373" i="30"/>
  <c r="I374" i="30"/>
  <c r="I375" i="30"/>
  <c r="I376" i="30"/>
  <c r="I377" i="30"/>
  <c r="I378" i="30"/>
  <c r="I379" i="30"/>
  <c r="I380" i="30"/>
  <c r="I381" i="30"/>
  <c r="I382" i="30"/>
  <c r="I383" i="30"/>
  <c r="I384" i="30"/>
  <c r="I385" i="30"/>
  <c r="I386" i="30"/>
  <c r="I387" i="30"/>
  <c r="I388" i="30"/>
  <c r="I389" i="30"/>
  <c r="I390" i="30"/>
  <c r="I391" i="30"/>
  <c r="I392" i="30"/>
  <c r="I393" i="30"/>
  <c r="I394" i="30"/>
  <c r="I395" i="30"/>
  <c r="I396" i="30"/>
  <c r="I397" i="30"/>
  <c r="I398" i="30"/>
  <c r="I399" i="30"/>
  <c r="I400" i="30"/>
  <c r="I401" i="30"/>
  <c r="I402" i="30"/>
  <c r="I403" i="30"/>
  <c r="I404" i="30"/>
  <c r="I405" i="30"/>
  <c r="I406" i="30"/>
  <c r="I407" i="30"/>
  <c r="I408" i="30"/>
  <c r="I409" i="30"/>
  <c r="I410" i="30"/>
  <c r="I411" i="30"/>
  <c r="I412" i="30"/>
  <c r="I413" i="30"/>
  <c r="I414" i="30"/>
  <c r="I415" i="30"/>
  <c r="I416" i="30"/>
  <c r="I417" i="30"/>
  <c r="I418" i="30"/>
  <c r="I419" i="30"/>
  <c r="I420" i="30"/>
  <c r="I421" i="30"/>
  <c r="I422" i="30"/>
  <c r="I423" i="30"/>
  <c r="I424" i="30"/>
  <c r="I425" i="30"/>
  <c r="I426" i="30"/>
  <c r="I427" i="30"/>
  <c r="I428" i="30"/>
  <c r="I429" i="30"/>
  <c r="I430" i="30"/>
  <c r="I431" i="30"/>
  <c r="I432" i="30"/>
  <c r="I433" i="30"/>
  <c r="I434" i="30"/>
  <c r="I435" i="30"/>
  <c r="I436" i="30"/>
  <c r="I437" i="30"/>
  <c r="I438" i="30"/>
  <c r="I439" i="30"/>
  <c r="I440" i="30"/>
  <c r="I441" i="30"/>
  <c r="I442" i="30"/>
  <c r="I443" i="30"/>
  <c r="I444" i="30"/>
  <c r="I445" i="30"/>
  <c r="I446" i="30"/>
  <c r="I447" i="30"/>
  <c r="I448" i="30"/>
  <c r="I449" i="30"/>
  <c r="I450" i="30"/>
  <c r="I451" i="30"/>
  <c r="I452" i="30"/>
  <c r="I453" i="30"/>
  <c r="I454" i="30"/>
  <c r="I455" i="30"/>
  <c r="I456" i="30"/>
  <c r="I457" i="30"/>
  <c r="I458" i="30"/>
  <c r="I459" i="30"/>
  <c r="I460" i="30"/>
  <c r="I461" i="30"/>
  <c r="I462" i="30"/>
  <c r="I463" i="30"/>
  <c r="I464" i="30"/>
  <c r="I465" i="30"/>
  <c r="I466" i="30"/>
  <c r="I467" i="30"/>
  <c r="I468" i="30"/>
  <c r="I469" i="30"/>
  <c r="I470" i="30"/>
  <c r="I471" i="30"/>
  <c r="I472" i="30"/>
  <c r="I473" i="30"/>
  <c r="I474" i="30"/>
  <c r="I475" i="30"/>
  <c r="I476" i="30"/>
  <c r="I477" i="30"/>
  <c r="I478" i="30"/>
  <c r="I479" i="30"/>
  <c r="I480" i="30"/>
  <c r="I481" i="30"/>
  <c r="I482" i="30"/>
  <c r="I483" i="30"/>
  <c r="I484" i="30"/>
  <c r="I485" i="30"/>
  <c r="I486" i="30"/>
  <c r="I487" i="30"/>
  <c r="I488" i="30"/>
  <c r="I489" i="30"/>
  <c r="I490" i="30"/>
  <c r="I491" i="30"/>
  <c r="I492" i="30"/>
  <c r="I493" i="30"/>
  <c r="I494" i="30"/>
  <c r="I495" i="30"/>
  <c r="I496" i="30"/>
  <c r="I497" i="30"/>
  <c r="I498" i="30"/>
  <c r="I499" i="30"/>
  <c r="I500" i="30"/>
  <c r="I501" i="30"/>
  <c r="I502" i="30"/>
  <c r="I503" i="30"/>
  <c r="I504" i="30"/>
  <c r="I505" i="30"/>
  <c r="I506" i="30"/>
  <c r="I507" i="30"/>
  <c r="I508" i="30"/>
  <c r="I509" i="30"/>
  <c r="I510" i="30"/>
  <c r="I511" i="30"/>
  <c r="I512" i="30"/>
  <c r="I513" i="30"/>
  <c r="I514" i="30"/>
  <c r="I515" i="30"/>
  <c r="I516" i="30"/>
  <c r="I517" i="30"/>
  <c r="I518" i="30"/>
  <c r="I519" i="30"/>
  <c r="I520" i="30"/>
  <c r="I521" i="30"/>
  <c r="I522" i="30"/>
  <c r="I523" i="30"/>
  <c r="I524" i="30"/>
  <c r="I525" i="30"/>
  <c r="I526" i="30"/>
  <c r="I527" i="30"/>
  <c r="I528" i="30"/>
  <c r="I529" i="30"/>
  <c r="I530" i="30"/>
  <c r="I531" i="30"/>
  <c r="I532" i="30"/>
  <c r="I533" i="30"/>
  <c r="I534" i="30"/>
  <c r="I535" i="30"/>
  <c r="I536" i="30"/>
  <c r="I537" i="30"/>
  <c r="I538" i="30"/>
  <c r="I539" i="30"/>
  <c r="I540" i="30"/>
  <c r="I541" i="30"/>
  <c r="I542" i="30"/>
  <c r="I543" i="30"/>
  <c r="I544" i="30"/>
  <c r="I545" i="30"/>
  <c r="I546" i="30"/>
  <c r="I547" i="30"/>
  <c r="I548" i="30"/>
  <c r="I549" i="30"/>
  <c r="I550" i="30"/>
  <c r="I551" i="30"/>
  <c r="I552" i="30"/>
  <c r="I553" i="30"/>
  <c r="I554" i="30"/>
  <c r="I555" i="30"/>
  <c r="I556" i="30"/>
  <c r="I557" i="30"/>
  <c r="I558" i="30"/>
  <c r="I559" i="30"/>
  <c r="I560" i="30"/>
  <c r="I561" i="30"/>
  <c r="I562" i="30"/>
  <c r="I563" i="30"/>
  <c r="I564" i="30"/>
  <c r="I565" i="30"/>
  <c r="I566" i="30"/>
  <c r="I567" i="30"/>
  <c r="I568" i="30"/>
  <c r="I569" i="30"/>
  <c r="I570" i="30"/>
  <c r="I571" i="30"/>
  <c r="I572" i="30"/>
  <c r="I573" i="30"/>
  <c r="I574" i="30"/>
  <c r="I575" i="30"/>
  <c r="I576" i="30"/>
  <c r="I577" i="30"/>
  <c r="I578" i="30"/>
  <c r="I579" i="30"/>
  <c r="I580" i="30"/>
  <c r="I581" i="30"/>
  <c r="I582" i="30"/>
  <c r="I583" i="30"/>
  <c r="I584" i="30"/>
  <c r="I585" i="30"/>
  <c r="I586" i="30"/>
  <c r="I587" i="30"/>
  <c r="I588" i="30"/>
  <c r="I589" i="30"/>
  <c r="I590" i="30"/>
  <c r="I591" i="30"/>
  <c r="I592" i="30"/>
  <c r="I593" i="30"/>
  <c r="I594" i="30"/>
  <c r="I595" i="30"/>
  <c r="I596" i="30"/>
  <c r="I597" i="30"/>
  <c r="I598" i="30"/>
  <c r="I599" i="30"/>
  <c r="I600" i="30"/>
  <c r="I601" i="30"/>
  <c r="I602" i="30"/>
  <c r="I603" i="30"/>
  <c r="I604" i="30"/>
  <c r="I605" i="30"/>
  <c r="I606" i="30"/>
  <c r="I607" i="30"/>
  <c r="I608" i="30"/>
  <c r="I609" i="30"/>
  <c r="I610" i="30"/>
  <c r="I611" i="30"/>
  <c r="I612" i="30"/>
  <c r="I613" i="30"/>
  <c r="I614" i="30"/>
  <c r="I615" i="30"/>
  <c r="I616" i="30"/>
  <c r="I617" i="30"/>
  <c r="I618" i="30"/>
  <c r="I619" i="30"/>
  <c r="I620" i="30"/>
  <c r="I621" i="30"/>
  <c r="I622" i="30"/>
  <c r="I623" i="30"/>
  <c r="I624" i="30"/>
  <c r="I625" i="30"/>
  <c r="I626" i="30"/>
  <c r="I627" i="30"/>
  <c r="I628" i="30"/>
  <c r="I629" i="30"/>
  <c r="I630" i="30"/>
  <c r="I631" i="30"/>
  <c r="I632" i="30"/>
  <c r="I633" i="30"/>
  <c r="I634" i="30"/>
  <c r="I635" i="30"/>
  <c r="I636" i="30"/>
  <c r="I637" i="30"/>
  <c r="I638" i="30"/>
  <c r="I639" i="30"/>
  <c r="I640" i="30"/>
  <c r="I641" i="30"/>
  <c r="I642" i="30"/>
  <c r="I643" i="30"/>
  <c r="I644" i="30"/>
  <c r="I645" i="30"/>
  <c r="I646" i="30"/>
  <c r="I647" i="30"/>
  <c r="I648" i="30"/>
  <c r="I649" i="30"/>
  <c r="I650" i="30"/>
  <c r="I651" i="30"/>
  <c r="I652" i="30"/>
  <c r="I653" i="30"/>
  <c r="I654" i="30"/>
  <c r="I655" i="30"/>
  <c r="I656" i="30"/>
  <c r="I657" i="30"/>
  <c r="I658" i="30"/>
  <c r="I659" i="30"/>
  <c r="I660" i="30"/>
  <c r="I661" i="30"/>
  <c r="I662" i="30"/>
  <c r="I663" i="30"/>
  <c r="I664" i="30"/>
  <c r="I665" i="30"/>
  <c r="I666" i="30"/>
  <c r="I667" i="30"/>
  <c r="I668" i="30"/>
  <c r="I669" i="30"/>
  <c r="I670" i="30"/>
  <c r="I671" i="30"/>
  <c r="I672" i="30"/>
  <c r="I673" i="30"/>
  <c r="I674" i="30"/>
  <c r="I675" i="30"/>
  <c r="I676" i="30"/>
  <c r="I677" i="30"/>
  <c r="I678" i="30"/>
  <c r="I679" i="30"/>
  <c r="I680" i="30"/>
  <c r="I681" i="30"/>
  <c r="I682" i="30"/>
  <c r="I683" i="30"/>
  <c r="I684" i="30"/>
  <c r="I685" i="30"/>
  <c r="I686" i="30"/>
  <c r="I687" i="30"/>
  <c r="I688" i="30"/>
  <c r="I689" i="30"/>
  <c r="I690" i="30"/>
  <c r="I3" i="30"/>
  <c r="I4" i="30"/>
  <c r="I5" i="30"/>
  <c r="I6" i="30"/>
  <c r="I7" i="30"/>
  <c r="I8" i="30"/>
  <c r="I9" i="30"/>
  <c r="I10" i="30"/>
  <c r="I11" i="30"/>
  <c r="I12" i="30"/>
  <c r="I13" i="30"/>
  <c r="I14" i="30"/>
  <c r="I15" i="30"/>
  <c r="I16" i="30"/>
  <c r="I17" i="30"/>
  <c r="I18" i="30"/>
  <c r="I19" i="30"/>
  <c r="G5" i="32" l="1"/>
  <c r="G7" i="32"/>
  <c r="G6" i="32"/>
  <c r="E27" i="31"/>
  <c r="I27" i="31" s="1"/>
  <c r="E28" i="31"/>
  <c r="I28" i="31" s="1"/>
  <c r="E29" i="31"/>
  <c r="I29" i="31" s="1"/>
  <c r="E30" i="31"/>
  <c r="I30" i="31" s="1"/>
  <c r="E31" i="31"/>
  <c r="I31" i="31" s="1"/>
  <c r="E32" i="31"/>
  <c r="I32" i="31" s="1"/>
  <c r="E33" i="31"/>
  <c r="I33" i="31" s="1"/>
  <c r="E34" i="31"/>
  <c r="E35" i="31"/>
  <c r="E36" i="31"/>
  <c r="E37" i="31"/>
  <c r="E38" i="31"/>
  <c r="E39" i="31"/>
  <c r="E40" i="31"/>
  <c r="E41" i="31"/>
  <c r="E42" i="31"/>
  <c r="E43" i="31"/>
  <c r="E44" i="31"/>
  <c r="E45" i="31"/>
  <c r="E46" i="31"/>
  <c r="E47" i="31"/>
  <c r="E48" i="31"/>
  <c r="E49" i="31"/>
  <c r="E50" i="31"/>
  <c r="E51" i="31"/>
  <c r="E52" i="31"/>
  <c r="E53" i="31"/>
  <c r="E54" i="31"/>
  <c r="E55" i="31"/>
  <c r="E56" i="31"/>
  <c r="E57" i="31"/>
  <c r="E58" i="31"/>
  <c r="E59" i="31"/>
  <c r="E60" i="31"/>
  <c r="E61" i="31"/>
  <c r="E62" i="31"/>
  <c r="E63" i="31"/>
  <c r="E64" i="31"/>
  <c r="E65" i="31"/>
  <c r="E66" i="31"/>
  <c r="E67" i="31"/>
  <c r="E68" i="31"/>
  <c r="E69" i="31"/>
  <c r="E70" i="31"/>
  <c r="E71" i="31"/>
  <c r="E72" i="31"/>
  <c r="E73" i="31"/>
  <c r="E74" i="31"/>
  <c r="E75" i="31"/>
  <c r="E76" i="31"/>
  <c r="E77" i="31"/>
  <c r="E78" i="31"/>
  <c r="E79" i="31"/>
  <c r="E80" i="31"/>
  <c r="E81" i="31"/>
  <c r="E82" i="31"/>
  <c r="E83" i="31"/>
  <c r="E84" i="31"/>
  <c r="E85" i="31"/>
  <c r="E86" i="31"/>
  <c r="E87" i="31"/>
  <c r="E88" i="31"/>
  <c r="E89" i="31"/>
  <c r="E90" i="31"/>
  <c r="E91" i="31"/>
  <c r="E92" i="31"/>
  <c r="E93" i="31"/>
  <c r="E94" i="31"/>
  <c r="E95" i="31"/>
  <c r="E96" i="31"/>
  <c r="E97" i="31"/>
  <c r="E98" i="31"/>
  <c r="E99" i="31"/>
  <c r="E100" i="31"/>
  <c r="E101" i="31"/>
  <c r="E102" i="31"/>
  <c r="E103" i="31"/>
  <c r="E104" i="31"/>
  <c r="E105" i="31"/>
  <c r="E106" i="31"/>
  <c r="E107" i="31"/>
  <c r="E108" i="31"/>
  <c r="E5" i="31"/>
  <c r="I5" i="31" s="1"/>
  <c r="E6" i="31"/>
  <c r="I6" i="31" s="1"/>
  <c r="E7" i="31"/>
  <c r="I7" i="31" s="1"/>
  <c r="E8" i="31"/>
  <c r="I8" i="31" s="1"/>
  <c r="E9" i="31"/>
  <c r="I9" i="31" s="1"/>
  <c r="E10" i="31"/>
  <c r="I10" i="31" s="1"/>
  <c r="E11" i="31"/>
  <c r="I11" i="31" s="1"/>
  <c r="E12" i="31"/>
  <c r="I12" i="31" s="1"/>
  <c r="E13" i="31"/>
  <c r="I13" i="31" s="1"/>
  <c r="E14" i="31"/>
  <c r="I14" i="31" s="1"/>
  <c r="E15" i="31"/>
  <c r="I15" i="31" s="1"/>
  <c r="E16" i="31"/>
  <c r="I16" i="31" s="1"/>
  <c r="E17" i="31"/>
  <c r="I17" i="31" s="1"/>
  <c r="E18" i="31"/>
  <c r="I18" i="31" s="1"/>
  <c r="E19" i="31"/>
  <c r="I19" i="31" s="1"/>
  <c r="E20" i="31"/>
  <c r="I20" i="31" s="1"/>
  <c r="E21" i="31"/>
  <c r="I21" i="31" s="1"/>
  <c r="E22" i="31"/>
  <c r="I22" i="31" s="1"/>
  <c r="E23" i="31"/>
  <c r="I23" i="31" s="1"/>
  <c r="E24" i="31"/>
  <c r="I24" i="31" s="1"/>
  <c r="E25" i="31"/>
  <c r="I25" i="31" s="1"/>
  <c r="E26" i="31"/>
  <c r="I26" i="31" s="1"/>
  <c r="E4" i="31"/>
  <c r="I4" i="31" s="1"/>
  <c r="D5" i="31"/>
  <c r="J5" i="31" s="1"/>
  <c r="D6" i="31"/>
  <c r="J6" i="31" s="1"/>
  <c r="D7" i="31"/>
  <c r="J7" i="31" s="1"/>
  <c r="D8" i="31"/>
  <c r="J8" i="31" s="1"/>
  <c r="D9" i="31"/>
  <c r="J9" i="31" s="1"/>
  <c r="D10" i="31"/>
  <c r="J10" i="31" s="1"/>
  <c r="D11" i="31"/>
  <c r="J11" i="31" s="1"/>
  <c r="D12" i="31"/>
  <c r="J12" i="31" s="1"/>
  <c r="D13" i="31"/>
  <c r="J13" i="31" s="1"/>
  <c r="D14" i="31"/>
  <c r="J14" i="31" s="1"/>
  <c r="D15" i="31"/>
  <c r="J15" i="31" s="1"/>
  <c r="D16" i="31"/>
  <c r="J16" i="31" s="1"/>
  <c r="D17" i="31"/>
  <c r="J17" i="31" s="1"/>
  <c r="D18" i="31"/>
  <c r="J18" i="31" s="1"/>
  <c r="D19" i="31"/>
  <c r="J19" i="31" s="1"/>
  <c r="D20" i="31"/>
  <c r="J20" i="31" s="1"/>
  <c r="D21" i="31"/>
  <c r="J21" i="31" s="1"/>
  <c r="D22" i="31"/>
  <c r="J22" i="31" s="1"/>
  <c r="D23" i="31"/>
  <c r="J23" i="31" s="1"/>
  <c r="D24" i="31"/>
  <c r="J24" i="31" s="1"/>
  <c r="D25" i="31"/>
  <c r="J25" i="31" s="1"/>
  <c r="D26" i="31"/>
  <c r="J26" i="31" s="1"/>
  <c r="D27" i="31"/>
  <c r="J27" i="31" s="1"/>
  <c r="D28" i="31"/>
  <c r="J28" i="31" s="1"/>
  <c r="D29" i="31"/>
  <c r="J29" i="31" s="1"/>
  <c r="D30" i="31"/>
  <c r="J30" i="31" s="1"/>
  <c r="D31" i="31"/>
  <c r="J31" i="31" s="1"/>
  <c r="D32" i="31"/>
  <c r="J32" i="31" s="1"/>
  <c r="D33" i="31"/>
  <c r="J33" i="31" s="1"/>
  <c r="D34" i="31"/>
  <c r="D35" i="31"/>
  <c r="D36" i="31"/>
  <c r="D37" i="31"/>
  <c r="D38" i="31"/>
  <c r="D39" i="31"/>
  <c r="D40" i="31"/>
  <c r="D41" i="31"/>
  <c r="D42" i="31"/>
  <c r="D43" i="31"/>
  <c r="D44" i="31"/>
  <c r="D45" i="31"/>
  <c r="D46" i="31"/>
  <c r="D47" i="31"/>
  <c r="D48" i="31"/>
  <c r="D49" i="31"/>
  <c r="D50" i="31"/>
  <c r="D51" i="31"/>
  <c r="D52" i="31"/>
  <c r="D53" i="31"/>
  <c r="D54" i="31"/>
  <c r="D55" i="31"/>
  <c r="D56" i="31"/>
  <c r="D57" i="31"/>
  <c r="D58" i="31"/>
  <c r="D59" i="31"/>
  <c r="D60" i="31"/>
  <c r="D61" i="31"/>
  <c r="D62" i="31"/>
  <c r="D63" i="31"/>
  <c r="D64" i="31"/>
  <c r="D65" i="31"/>
  <c r="D66" i="31"/>
  <c r="D67" i="31"/>
  <c r="D68" i="31"/>
  <c r="D69" i="31"/>
  <c r="D70" i="31"/>
  <c r="D71" i="31"/>
  <c r="D72" i="31"/>
  <c r="D73" i="31"/>
  <c r="D74" i="31"/>
  <c r="D75" i="31"/>
  <c r="D76" i="31"/>
  <c r="D77" i="31"/>
  <c r="D78" i="31"/>
  <c r="D79" i="31"/>
  <c r="D80" i="31"/>
  <c r="D81" i="31"/>
  <c r="D82" i="31"/>
  <c r="D83" i="31"/>
  <c r="D84" i="31"/>
  <c r="D85" i="31"/>
  <c r="D86" i="31"/>
  <c r="D87" i="31"/>
  <c r="D88" i="31"/>
  <c r="D89" i="31"/>
  <c r="D90" i="31"/>
  <c r="D91" i="31"/>
  <c r="D92" i="31"/>
  <c r="D93" i="31"/>
  <c r="D94" i="31"/>
  <c r="D95" i="31"/>
  <c r="D96" i="31"/>
  <c r="D97" i="31"/>
  <c r="D98" i="31"/>
  <c r="D99" i="31"/>
  <c r="D100" i="31"/>
  <c r="D101" i="31"/>
  <c r="D102" i="31"/>
  <c r="D103" i="31"/>
  <c r="D104" i="31"/>
  <c r="D105" i="31"/>
  <c r="D106" i="31"/>
  <c r="D107" i="31"/>
  <c r="D108" i="31"/>
  <c r="D4" i="31"/>
  <c r="J4" i="31" s="1"/>
  <c r="I11" i="14" l="1"/>
  <c r="P11" i="14" s="1"/>
  <c r="J11" i="14" l="1"/>
  <c r="K11" i="14"/>
  <c r="L11" i="14"/>
  <c r="M11" i="14"/>
  <c r="N11" i="14"/>
  <c r="O11" i="14"/>
  <c r="E23" i="29" l="1"/>
  <c r="E22" i="29"/>
</calcChain>
</file>

<file path=xl/sharedStrings.xml><?xml version="1.0" encoding="utf-8"?>
<sst xmlns="http://schemas.openxmlformats.org/spreadsheetml/2006/main" count="3509" uniqueCount="1172">
  <si>
    <t>Марка</t>
  </si>
  <si>
    <t>ACURA</t>
  </si>
  <si>
    <t>ACURA ILX</t>
  </si>
  <si>
    <t>ACURA MDX</t>
  </si>
  <si>
    <t>ACURA RDX</t>
  </si>
  <si>
    <t>ACURA TLX</t>
  </si>
  <si>
    <t>ALFAROMEO</t>
  </si>
  <si>
    <t>ALFA GIULIA</t>
  </si>
  <si>
    <t>ALFA STELVIO</t>
  </si>
  <si>
    <t>TONALE</t>
  </si>
  <si>
    <t>ALPINA</t>
  </si>
  <si>
    <t>ALPINA B5</t>
  </si>
  <si>
    <t>ALPINA B7</t>
  </si>
  <si>
    <t>ALPINE</t>
  </si>
  <si>
    <t>ALPINE А110</t>
  </si>
  <si>
    <t>APAL</t>
  </si>
  <si>
    <t>ASTON MARTIN</t>
  </si>
  <si>
    <t>ASTON MARTIN DB 11</t>
  </si>
  <si>
    <t>ASTON MARTIN DBX</t>
  </si>
  <si>
    <t>AUDI</t>
  </si>
  <si>
    <t>AURUS</t>
  </si>
  <si>
    <t>SENAT</t>
  </si>
  <si>
    <t>AVATR</t>
  </si>
  <si>
    <t>AVATR C11</t>
  </si>
  <si>
    <t>BAIC</t>
  </si>
  <si>
    <t>BAIC EU5</t>
  </si>
  <si>
    <t>BAIC RUIXIANG X5</t>
  </si>
  <si>
    <t>BAOJUN</t>
  </si>
  <si>
    <t>BAOJUN KIWI EV</t>
  </si>
  <si>
    <t>BENTLEY</t>
  </si>
  <si>
    <t>BENTLEY BENTAYGA</t>
  </si>
  <si>
    <t>BENTLEY CONTINENTAL</t>
  </si>
  <si>
    <t>BENTLEY FLYING SPUR</t>
  </si>
  <si>
    <t>BLAVAL</t>
  </si>
  <si>
    <t>BLAVAL EQ</t>
  </si>
  <si>
    <t>BMW</t>
  </si>
  <si>
    <t>BMW 340</t>
  </si>
  <si>
    <t>BMW I3</t>
  </si>
  <si>
    <t>BMW I4</t>
  </si>
  <si>
    <t>BMW I7</t>
  </si>
  <si>
    <t>BMW IX</t>
  </si>
  <si>
    <t>BMW SERIE 2</t>
  </si>
  <si>
    <t>BMW SERIE 3</t>
  </si>
  <si>
    <t>BMW SERIE 4</t>
  </si>
  <si>
    <t>BMW SERIE 5</t>
  </si>
  <si>
    <t>BMW SERIE 6 GT</t>
  </si>
  <si>
    <t>BMW SERIE 7</t>
  </si>
  <si>
    <t>BMW SERIE 8</t>
  </si>
  <si>
    <t>M2</t>
  </si>
  <si>
    <t>M3</t>
  </si>
  <si>
    <t>M4</t>
  </si>
  <si>
    <t>M5</t>
  </si>
  <si>
    <t>M8</t>
  </si>
  <si>
    <t>X1</t>
  </si>
  <si>
    <t>X2</t>
  </si>
  <si>
    <t>X3</t>
  </si>
  <si>
    <t>X4</t>
  </si>
  <si>
    <t>X4M</t>
  </si>
  <si>
    <t>X5</t>
  </si>
  <si>
    <t>X5M</t>
  </si>
  <si>
    <t>X6</t>
  </si>
  <si>
    <t>X6M</t>
  </si>
  <si>
    <t>X7</t>
  </si>
  <si>
    <t>Z 4</t>
  </si>
  <si>
    <t>Z4M</t>
  </si>
  <si>
    <t>BUICK</t>
  </si>
  <si>
    <t>BUICK ENCORE</t>
  </si>
  <si>
    <t>BUICK ENVISION</t>
  </si>
  <si>
    <t>BYD</t>
  </si>
  <si>
    <t>BYD E2</t>
  </si>
  <si>
    <t>BYD EA1 DOLPHIN</t>
  </si>
  <si>
    <t>BYD HAN</t>
  </si>
  <si>
    <t>BYD QIN</t>
  </si>
  <si>
    <t>BYD SEAL</t>
  </si>
  <si>
    <t>BYD SONG</t>
  </si>
  <si>
    <t>BYD TANG</t>
  </si>
  <si>
    <t>BYD YUAN</t>
  </si>
  <si>
    <t>CADILLAC</t>
  </si>
  <si>
    <t>CADILLAC LYRIQ</t>
  </si>
  <si>
    <t>CADILLAC XT4</t>
  </si>
  <si>
    <t>CADILLAC XT5</t>
  </si>
  <si>
    <t>CADILLAC XT6</t>
  </si>
  <si>
    <t>ESCALADE</t>
  </si>
  <si>
    <t>CHANGAN</t>
  </si>
  <si>
    <t>CHANGAN BENBEN E-STAR</t>
  </si>
  <si>
    <t>CHANGAN CS35</t>
  </si>
  <si>
    <t>CHANGAN CS55</t>
  </si>
  <si>
    <t>CHANGAN CS75</t>
  </si>
  <si>
    <t>CHANGAN CS85</t>
  </si>
  <si>
    <t>CHANGAN EV460</t>
  </si>
  <si>
    <t>CHANGAN UNI-K</t>
  </si>
  <si>
    <t>CHANGAN UNI-T</t>
  </si>
  <si>
    <t>CHANGAN UNI-V</t>
  </si>
  <si>
    <t>CHERY</t>
  </si>
  <si>
    <t>CHERY EQ5</t>
  </si>
  <si>
    <t>CHERY TIGGO 4</t>
  </si>
  <si>
    <t>CHERY TIGGO 4 PRO</t>
  </si>
  <si>
    <t>CHERY TIGGO 7</t>
  </si>
  <si>
    <t>CHERY TIGGO 7 PRO</t>
  </si>
  <si>
    <t>CHERY TIGGO 8</t>
  </si>
  <si>
    <t>CHERY TIGGO 8 PRO</t>
  </si>
  <si>
    <t>CHERY TIGGO 8 PRO MAX</t>
  </si>
  <si>
    <t>TIGGO</t>
  </si>
  <si>
    <t>CHEVROLET</t>
  </si>
  <si>
    <t>BLAZER</t>
  </si>
  <si>
    <t>BOLT</t>
  </si>
  <si>
    <t>CAMARO</t>
  </si>
  <si>
    <t>CHEVROLET CAPTIVA</t>
  </si>
  <si>
    <t>CHEVROLET GROOVE</t>
  </si>
  <si>
    <t>CHEVROLET MENLO</t>
  </si>
  <si>
    <t>CHEVROLET NEXIA</t>
  </si>
  <si>
    <t>CHEVROLET TRAVERSE</t>
  </si>
  <si>
    <t>CHEVROLET TRAX</t>
  </si>
  <si>
    <t>COBALT</t>
  </si>
  <si>
    <t>CORVETTE</t>
  </si>
  <si>
    <t>EQUINOX</t>
  </si>
  <si>
    <t>MALIBU</t>
  </si>
  <si>
    <t>SPARK</t>
  </si>
  <si>
    <t>SUBURBAN</t>
  </si>
  <si>
    <t>TAHOE</t>
  </si>
  <si>
    <t>TRACKER</t>
  </si>
  <si>
    <t>TRAILBLAZER</t>
  </si>
  <si>
    <t>VOLT</t>
  </si>
  <si>
    <t>CHRYSLER</t>
  </si>
  <si>
    <t>CITROEN</t>
  </si>
  <si>
    <t>C3 AIRCROSS</t>
  </si>
  <si>
    <t>C4</t>
  </si>
  <si>
    <t>C5 AIRCROSS</t>
  </si>
  <si>
    <t>CUPRA</t>
  </si>
  <si>
    <t>FORMENTOR</t>
  </si>
  <si>
    <t>DACIA</t>
  </si>
  <si>
    <t>DACIA DUSTER</t>
  </si>
  <si>
    <t>DAEWOO</t>
  </si>
  <si>
    <t>DAMAS</t>
  </si>
  <si>
    <t>DAIHATSU</t>
  </si>
  <si>
    <t>COPEN</t>
  </si>
  <si>
    <t>DAIHATSU UNSPECIFIED</t>
  </si>
  <si>
    <t>MIRA</t>
  </si>
  <si>
    <t>MOVE</t>
  </si>
  <si>
    <t>ROCKY</t>
  </si>
  <si>
    <t>DATSUN</t>
  </si>
  <si>
    <t>DFSK</t>
  </si>
  <si>
    <t>DFSK 580</t>
  </si>
  <si>
    <t>DODGE</t>
  </si>
  <si>
    <t>CHARGER</t>
  </si>
  <si>
    <t>DODGE CHALLENGER</t>
  </si>
  <si>
    <t>DURANGO</t>
  </si>
  <si>
    <t>DONGFENG</t>
  </si>
  <si>
    <t>DONGFENG E11K</t>
  </si>
  <si>
    <t>DONGFENG EX1</t>
  </si>
  <si>
    <t>DONGFENG M-NV</t>
  </si>
  <si>
    <t>DONGFENG UNSPECIFIED</t>
  </si>
  <si>
    <t>ENOVATE</t>
  </si>
  <si>
    <t>ENOVATE ME5</t>
  </si>
  <si>
    <t>EVOLUTE</t>
  </si>
  <si>
    <t>EVOLUTE IJOY</t>
  </si>
  <si>
    <t>EVOLUTE I-PRO</t>
  </si>
  <si>
    <t>EXEED</t>
  </si>
  <si>
    <t>EXEED LX</t>
  </si>
  <si>
    <t>EXEED TXL</t>
  </si>
  <si>
    <t>EXEED VX</t>
  </si>
  <si>
    <t>FAW</t>
  </si>
  <si>
    <t>BESTURN B50</t>
  </si>
  <si>
    <t>BESTURN B70</t>
  </si>
  <si>
    <t>BESTURN T77</t>
  </si>
  <si>
    <t>BESTURN X40</t>
  </si>
  <si>
    <t>BESTURN X80</t>
  </si>
  <si>
    <t>FAW BESTUNE T99</t>
  </si>
  <si>
    <t>FERRARI</t>
  </si>
  <si>
    <t>FERRARI 812 SUPERFAST</t>
  </si>
  <si>
    <t>FERRARI F8 SPIDER</t>
  </si>
  <si>
    <t>FERRARI F8 TRIBUTO</t>
  </si>
  <si>
    <t>FERRARI PORTOFINO</t>
  </si>
  <si>
    <t>FERRARI ROMA</t>
  </si>
  <si>
    <t>FERRARI SF90 STRADALE</t>
  </si>
  <si>
    <t>FIAT</t>
  </si>
  <si>
    <t>DOBLO</t>
  </si>
  <si>
    <t>FIAT 500 E</t>
  </si>
  <si>
    <t>FORD</t>
  </si>
  <si>
    <t>BRONCO</t>
  </si>
  <si>
    <t>EDGE</t>
  </si>
  <si>
    <t>ESCAPE</t>
  </si>
  <si>
    <t>EXPEDITION</t>
  </si>
  <si>
    <t>EXPLORER</t>
  </si>
  <si>
    <t>MUSTANG</t>
  </si>
  <si>
    <t>MUSTANG MACH-E</t>
  </si>
  <si>
    <t>GAC</t>
  </si>
  <si>
    <t>GAC AION LX</t>
  </si>
  <si>
    <t>GAC GN8</t>
  </si>
  <si>
    <t>GAC GS5</t>
  </si>
  <si>
    <t>GAC M8</t>
  </si>
  <si>
    <t>GAC UNSPECIFIED</t>
  </si>
  <si>
    <t>GS8</t>
  </si>
  <si>
    <t>GAZ</t>
  </si>
  <si>
    <t>GEELY</t>
  </si>
  <si>
    <t>GEELY ATLAS</t>
  </si>
  <si>
    <t>GEELY ATLAS PRO</t>
  </si>
  <si>
    <t>GEELY COOLRAY</t>
  </si>
  <si>
    <t>GEELY EMGRAND</t>
  </si>
  <si>
    <t>GEELY EMGRAND 7</t>
  </si>
  <si>
    <t>GEELY EMGRAND X7</t>
  </si>
  <si>
    <t>GEELY GEOMETRY C</t>
  </si>
  <si>
    <t>GEELY GS</t>
  </si>
  <si>
    <t>GEELY MONJARO</t>
  </si>
  <si>
    <t>GEELY OKAVANGO</t>
  </si>
  <si>
    <t>GEELY STARRAY</t>
  </si>
  <si>
    <t>GEELY TUGELLA</t>
  </si>
  <si>
    <t>GEELY XINGYUE</t>
  </si>
  <si>
    <t>GENESIS</t>
  </si>
  <si>
    <t>GENESIS G70</t>
  </si>
  <si>
    <t>GENESIS G80</t>
  </si>
  <si>
    <t>GENESIS G90</t>
  </si>
  <si>
    <t>GENESIS GV70</t>
  </si>
  <si>
    <t>GENESIS GV80</t>
  </si>
  <si>
    <t>GMC</t>
  </si>
  <si>
    <t>GMC ACADIA</t>
  </si>
  <si>
    <t>GMC TERRAIN</t>
  </si>
  <si>
    <t>GMC YUKON</t>
  </si>
  <si>
    <t>HAVAL</t>
  </si>
  <si>
    <t>HAVAL DARGO</t>
  </si>
  <si>
    <t>HAVAL F7</t>
  </si>
  <si>
    <t>HAVAL F7X</t>
  </si>
  <si>
    <t>HAVAL H5</t>
  </si>
  <si>
    <t>HAVAL H6</t>
  </si>
  <si>
    <t>HAVAL H9</t>
  </si>
  <si>
    <t>HAVAL JOLION</t>
  </si>
  <si>
    <t>HAVAL SHENSHOU</t>
  </si>
  <si>
    <t>HIPHI</t>
  </si>
  <si>
    <t>HIPHI X</t>
  </si>
  <si>
    <t>HONDA</t>
  </si>
  <si>
    <t>ACCORD</t>
  </si>
  <si>
    <t>CIVIC</t>
  </si>
  <si>
    <t>CR-V</t>
  </si>
  <si>
    <t>FIT</t>
  </si>
  <si>
    <t>FREED</t>
  </si>
  <si>
    <t>HONDA E</t>
  </si>
  <si>
    <t>HONDA E:NS1</t>
  </si>
  <si>
    <t>HONDA EVERUS VE1</t>
  </si>
  <si>
    <t>HONDA M-NV</t>
  </si>
  <si>
    <t>HONDA X-NV</t>
  </si>
  <si>
    <t>HONDA ZR-V</t>
  </si>
  <si>
    <t>HR-V</t>
  </si>
  <si>
    <t>INSIGHT</t>
  </si>
  <si>
    <t>N-WGN</t>
  </si>
  <si>
    <t>ODYSSEY</t>
  </si>
  <si>
    <t>PILOT</t>
  </si>
  <si>
    <t>SHUTTLE</t>
  </si>
  <si>
    <t>STEPWGN</t>
  </si>
  <si>
    <t>VEZEL</t>
  </si>
  <si>
    <t>HONGQI</t>
  </si>
  <si>
    <t>HONGQI E HS9</t>
  </si>
  <si>
    <t>HONGQI HS5</t>
  </si>
  <si>
    <t>HOZON</t>
  </si>
  <si>
    <t>HOZON NETA U</t>
  </si>
  <si>
    <t>HUAWEI</t>
  </si>
  <si>
    <t>HUAWEI AITO M5</t>
  </si>
  <si>
    <t>HYUNDAI</t>
  </si>
  <si>
    <t>HYUNDAI ACCENT</t>
  </si>
  <si>
    <t>HYUNDAI BAYON</t>
  </si>
  <si>
    <t>HYUNDAI CASPER</t>
  </si>
  <si>
    <t>HYUNDAI CUSTO</t>
  </si>
  <si>
    <t>HYUNDAI ELANTRA</t>
  </si>
  <si>
    <t>HYUNDAI IONIQ</t>
  </si>
  <si>
    <t>HYUNDAI KONA</t>
  </si>
  <si>
    <t>HYUNDAI SANTA FE</t>
  </si>
  <si>
    <t>HYUNDAI SONATA</t>
  </si>
  <si>
    <t>HYUNDAI STARIA</t>
  </si>
  <si>
    <t>INFINITI</t>
  </si>
  <si>
    <t>INFINITI Q50</t>
  </si>
  <si>
    <t>INFINITI QX55</t>
  </si>
  <si>
    <t>IRAN KHODRO</t>
  </si>
  <si>
    <t>IRAN KHODRO DENA</t>
  </si>
  <si>
    <t>IRAN KHODRO TARA</t>
  </si>
  <si>
    <t>ISUZU</t>
  </si>
  <si>
    <t>ISUZU MU-X</t>
  </si>
  <si>
    <t>JAC</t>
  </si>
  <si>
    <t>JAC J6</t>
  </si>
  <si>
    <t>JAC J7</t>
  </si>
  <si>
    <t>JAC JS4</t>
  </si>
  <si>
    <t>JAC S4</t>
  </si>
  <si>
    <t>JAC S6</t>
  </si>
  <si>
    <t>JAC S7</t>
  </si>
  <si>
    <t>REFINE S3</t>
  </si>
  <si>
    <t>REFINE S5</t>
  </si>
  <si>
    <t>JAGUAR</t>
  </si>
  <si>
    <t>E-PACE</t>
  </si>
  <si>
    <t>F-PACE</t>
  </si>
  <si>
    <t>F-TYPE</t>
  </si>
  <si>
    <t>I-PACE</t>
  </si>
  <si>
    <t>XF-SERIE</t>
  </si>
  <si>
    <t>JEEP</t>
  </si>
  <si>
    <t>CHEROKEE</t>
  </si>
  <si>
    <t>COMPASS</t>
  </si>
  <si>
    <t>GRAND CHEROKEE</t>
  </si>
  <si>
    <t>RENEGADE</t>
  </si>
  <si>
    <t>WAGONEER</t>
  </si>
  <si>
    <t>WRANGLER</t>
  </si>
  <si>
    <t>JMEV</t>
  </si>
  <si>
    <t>JMEV GSE</t>
  </si>
  <si>
    <t>KAIYI</t>
  </si>
  <si>
    <t>KAIYI E5</t>
  </si>
  <si>
    <t>KAIYI X3</t>
  </si>
  <si>
    <t>KIA</t>
  </si>
  <si>
    <t>KIA EV6</t>
  </si>
  <si>
    <t>KIA K3</t>
  </si>
  <si>
    <t>KIA K5</t>
  </si>
  <si>
    <t>KIA K7</t>
  </si>
  <si>
    <t>KIA K8</t>
  </si>
  <si>
    <t>KIA K9</t>
  </si>
  <si>
    <t>KIA K900</t>
  </si>
  <si>
    <t>KIA KX3</t>
  </si>
  <si>
    <t>KIA TELLURIDE</t>
  </si>
  <si>
    <t>LADA</t>
  </si>
  <si>
    <t>2121 NIVA</t>
  </si>
  <si>
    <t>2123 NIVA</t>
  </si>
  <si>
    <t>2131 NIVA</t>
  </si>
  <si>
    <t>2190 GRANTA</t>
  </si>
  <si>
    <t>2191 GRANTA</t>
  </si>
  <si>
    <t>2192 GRANTA</t>
  </si>
  <si>
    <t>2194 GRANTA</t>
  </si>
  <si>
    <t>LARGUS</t>
  </si>
  <si>
    <t>VESTA</t>
  </si>
  <si>
    <t>XRAY</t>
  </si>
  <si>
    <t>LAMBORGHINI</t>
  </si>
  <si>
    <t>LAMBORGHINI AVENTADOR</t>
  </si>
  <si>
    <t>LAMBORGHINI HURACAN</t>
  </si>
  <si>
    <t>LAMBORGHINI URUS</t>
  </si>
  <si>
    <t>LANDROVER</t>
  </si>
  <si>
    <t>DEFENDER</t>
  </si>
  <si>
    <t>DISCOVERY</t>
  </si>
  <si>
    <t>DISCOVERY SPORT</t>
  </si>
  <si>
    <t>RANGE ROVER</t>
  </si>
  <si>
    <t>RANGE ROVER EVOQUE</t>
  </si>
  <si>
    <t>RANGE ROVER SPORT</t>
  </si>
  <si>
    <t>RANGE ROVER VELAR</t>
  </si>
  <si>
    <t>LEAPMOTOR</t>
  </si>
  <si>
    <t>LEAPMOTOR C11</t>
  </si>
  <si>
    <t>LEXUS</t>
  </si>
  <si>
    <t>LEXUS CT</t>
  </si>
  <si>
    <t>LEXUS ES</t>
  </si>
  <si>
    <t>LEXUS GX</t>
  </si>
  <si>
    <t>LEXUS IS</t>
  </si>
  <si>
    <t>LEXUS LC</t>
  </si>
  <si>
    <t>LEXUS LS</t>
  </si>
  <si>
    <t>LEXUS LX</t>
  </si>
  <si>
    <t>LEXUS NX</t>
  </si>
  <si>
    <t>LEXUS RX</t>
  </si>
  <si>
    <t>LEXUS UX</t>
  </si>
  <si>
    <t>LI XIANG</t>
  </si>
  <si>
    <t>LI XIANG ONE</t>
  </si>
  <si>
    <t>LIL8</t>
  </si>
  <si>
    <t>LIL9</t>
  </si>
  <si>
    <t>LINCOLN</t>
  </si>
  <si>
    <t>AVIATOR</t>
  </si>
  <si>
    <t>LINCOLN CORSAIR</t>
  </si>
  <si>
    <t>LINCOLN MKS</t>
  </si>
  <si>
    <t>LINCOLN NAUTILUS</t>
  </si>
  <si>
    <t>NAVIGATOR</t>
  </si>
  <si>
    <t>MASERATI</t>
  </si>
  <si>
    <t>MASERATI GRECALE</t>
  </si>
  <si>
    <t>MASERATI LEVANTE</t>
  </si>
  <si>
    <t>MAZDA</t>
  </si>
  <si>
    <t>ATENZA</t>
  </si>
  <si>
    <t>CX-3</t>
  </si>
  <si>
    <t>CX-30</t>
  </si>
  <si>
    <t>CX-5</t>
  </si>
  <si>
    <t>CX-60</t>
  </si>
  <si>
    <t>CX-8</t>
  </si>
  <si>
    <t>CX-9</t>
  </si>
  <si>
    <t>FLAIR</t>
  </si>
  <si>
    <t>MAZDA 2</t>
  </si>
  <si>
    <t>MAZDA 3</t>
  </si>
  <si>
    <t>MAZDA 6</t>
  </si>
  <si>
    <t>MAZDA CX-4</t>
  </si>
  <si>
    <t>MAZDA UNSPECIFIED</t>
  </si>
  <si>
    <t>MX-30</t>
  </si>
  <si>
    <t>MX-5</t>
  </si>
  <si>
    <t>MCLAREN</t>
  </si>
  <si>
    <t>MCLAREN 570S</t>
  </si>
  <si>
    <t>MERCEDES</t>
  </si>
  <si>
    <t>A-KLASSE</t>
  </si>
  <si>
    <t>AMG GT</t>
  </si>
  <si>
    <t>C-KLASSE</t>
  </si>
  <si>
    <t>CLA-KLASSE</t>
  </si>
  <si>
    <t>CLS-KLASSE</t>
  </si>
  <si>
    <t>E-KLASSE</t>
  </si>
  <si>
    <t>G-KLASSE</t>
  </si>
  <si>
    <t>GLA-KLASSE</t>
  </si>
  <si>
    <t>GLB-KLASSE</t>
  </si>
  <si>
    <t>GLC-KLASSE</t>
  </si>
  <si>
    <t>GLE-KLASSE</t>
  </si>
  <si>
    <t>GL-KLASSE</t>
  </si>
  <si>
    <t>GLS-KLASSE</t>
  </si>
  <si>
    <t>MERCEDES EQA</t>
  </si>
  <si>
    <t>MERCEDES EQB</t>
  </si>
  <si>
    <t>MERCEDES EQC</t>
  </si>
  <si>
    <t>MERCEDES EQE</t>
  </si>
  <si>
    <t>MERCEDES EQS</t>
  </si>
  <si>
    <t>S-KLASSE</t>
  </si>
  <si>
    <t>SL-KLASSE</t>
  </si>
  <si>
    <t>MG</t>
  </si>
  <si>
    <t>MG 5</t>
  </si>
  <si>
    <t>MG 6</t>
  </si>
  <si>
    <t>MG HS</t>
  </si>
  <si>
    <t>MINI</t>
  </si>
  <si>
    <t>MINI MINI</t>
  </si>
  <si>
    <t>MITSUBISHI</t>
  </si>
  <si>
    <t>AIRTREK</t>
  </si>
  <si>
    <t>ASX</t>
  </si>
  <si>
    <t>ECLIPSE CROSS</t>
  </si>
  <si>
    <t>MIRAGE DINGO</t>
  </si>
  <si>
    <t>MITSUBISHI ATTRAGE</t>
  </si>
  <si>
    <t>MITSUBISHI XPANDER</t>
  </si>
  <si>
    <t>MONTERO</t>
  </si>
  <si>
    <t>OUTLANDER</t>
  </si>
  <si>
    <t>PAJERO</t>
  </si>
  <si>
    <t>PAJERO SPORT</t>
  </si>
  <si>
    <t>RVR</t>
  </si>
  <si>
    <t>NIO</t>
  </si>
  <si>
    <t>NIO EC6</t>
  </si>
  <si>
    <t>NIO ES6</t>
  </si>
  <si>
    <t>NIO ES8</t>
  </si>
  <si>
    <t>NIO ET7</t>
  </si>
  <si>
    <t>NISSAN</t>
  </si>
  <si>
    <t>ALTIMA</t>
  </si>
  <si>
    <t>DAYZ</t>
  </si>
  <si>
    <t>GT-R</t>
  </si>
  <si>
    <t>JUKE</t>
  </si>
  <si>
    <t>KIX</t>
  </si>
  <si>
    <t>LEAF</t>
  </si>
  <si>
    <t>MAXIMA</t>
  </si>
  <si>
    <t>MURANO</t>
  </si>
  <si>
    <t>NISSAN UNSPECIFIED</t>
  </si>
  <si>
    <t>NOTE</t>
  </si>
  <si>
    <t>PATHFINDER</t>
  </si>
  <si>
    <t>PATROL</t>
  </si>
  <si>
    <t>QASHQAI</t>
  </si>
  <si>
    <t>ROGUE</t>
  </si>
  <si>
    <t>SERENA</t>
  </si>
  <si>
    <t>TERRANO</t>
  </si>
  <si>
    <t>X-TRAIL</t>
  </si>
  <si>
    <t>OMODA</t>
  </si>
  <si>
    <t>OMODA C5</t>
  </si>
  <si>
    <t>OPEL</t>
  </si>
  <si>
    <t>ASTRA</t>
  </si>
  <si>
    <t>MOKKA</t>
  </si>
  <si>
    <t>OPEL CROSSLAND X</t>
  </si>
  <si>
    <t>ORA</t>
  </si>
  <si>
    <t>ORA GOOD CAT</t>
  </si>
  <si>
    <t>ORA IQ</t>
  </si>
  <si>
    <t>PEUGEOT</t>
  </si>
  <si>
    <t>PEUGEOT 2008</t>
  </si>
  <si>
    <t>PEUGEOT 3008</t>
  </si>
  <si>
    <t>PEUGEOT 408</t>
  </si>
  <si>
    <t>PEUGEOT 5008</t>
  </si>
  <si>
    <t>POLESTAR</t>
  </si>
  <si>
    <t>POLESTAR 2</t>
  </si>
  <si>
    <t>PORSCHE</t>
  </si>
  <si>
    <t>BOXSTER</t>
  </si>
  <si>
    <t>CAYENNE</t>
  </si>
  <si>
    <t>CAYMAN</t>
  </si>
  <si>
    <t>MACAN</t>
  </si>
  <si>
    <t>PANAMERA</t>
  </si>
  <si>
    <t>PORSCHE 911 CARRERA</t>
  </si>
  <si>
    <t>PORSCHE 911 TURBO</t>
  </si>
  <si>
    <t>PORSCHE TAYCAN</t>
  </si>
  <si>
    <t>RAVON</t>
  </si>
  <si>
    <t>RENAULT</t>
  </si>
  <si>
    <t>ARKANA</t>
  </si>
  <si>
    <t>DUSTER</t>
  </si>
  <si>
    <t>KAPTUR</t>
  </si>
  <si>
    <t>KOLEOS</t>
  </si>
  <si>
    <t>RENAULT LODGY</t>
  </si>
  <si>
    <t>RENAULT LOGAN</t>
  </si>
  <si>
    <t>RENAULT SANDERO</t>
  </si>
  <si>
    <t>RENAULT ZOE</t>
  </si>
  <si>
    <t>RIVIAN</t>
  </si>
  <si>
    <t>RIVIAN R1S</t>
  </si>
  <si>
    <t>ROEWE</t>
  </si>
  <si>
    <t>ROEWE IMAX8</t>
  </si>
  <si>
    <t>ROLLS ROYCE</t>
  </si>
  <si>
    <t>ROLLS-ROYCE CULLINAN</t>
  </si>
  <si>
    <t>ROLLS-ROYCE GHOST</t>
  </si>
  <si>
    <t>ROLLS-ROYCE PHANTOM</t>
  </si>
  <si>
    <t>SIMING</t>
  </si>
  <si>
    <t>SKODA</t>
  </si>
  <si>
    <t>FABIA</t>
  </si>
  <si>
    <t>KAROQ</t>
  </si>
  <si>
    <t>KODIAQ</t>
  </si>
  <si>
    <t>OCTAVIA</t>
  </si>
  <si>
    <t>SKODA KAMIQ</t>
  </si>
  <si>
    <t>SKODA RAPID</t>
  </si>
  <si>
    <t>SUPERB</t>
  </si>
  <si>
    <t>SKYWELL</t>
  </si>
  <si>
    <t>SKYWELL ET5</t>
  </si>
  <si>
    <t>SKYWELL HT I</t>
  </si>
  <si>
    <t>SMA</t>
  </si>
  <si>
    <t>SMART</t>
  </si>
  <si>
    <t>FORTWO</t>
  </si>
  <si>
    <t>SOKON</t>
  </si>
  <si>
    <t>SOKON SERES SF5</t>
  </si>
  <si>
    <t>SSANGYONG</t>
  </si>
  <si>
    <t>REXTON</t>
  </si>
  <si>
    <t>SSANGYONG TORRES</t>
  </si>
  <si>
    <t>SUBARU</t>
  </si>
  <si>
    <t>ASCENT</t>
  </si>
  <si>
    <t>BRZ</t>
  </si>
  <si>
    <t>FORESTER</t>
  </si>
  <si>
    <t>IMPREZA</t>
  </si>
  <si>
    <t>LEGACY</t>
  </si>
  <si>
    <t>LEVORG</t>
  </si>
  <si>
    <t>OUTBACK</t>
  </si>
  <si>
    <t>SUBARU CROSSTREK</t>
  </si>
  <si>
    <t>SUBARU XV</t>
  </si>
  <si>
    <t>WRX</t>
  </si>
  <si>
    <t>SUZUKI</t>
  </si>
  <si>
    <t>ALTO</t>
  </si>
  <si>
    <t>BALENO</t>
  </si>
  <si>
    <t>CELERIO</t>
  </si>
  <si>
    <t>ESCUDO</t>
  </si>
  <si>
    <t>HUSTLER</t>
  </si>
  <si>
    <t>IGNIS</t>
  </si>
  <si>
    <t>JIMNY</t>
  </si>
  <si>
    <t>SOLIO</t>
  </si>
  <si>
    <t>SUZUKI CIAZ</t>
  </si>
  <si>
    <t>SUZUKI DZIRE</t>
  </si>
  <si>
    <t>SUZUKI S-PRESSO</t>
  </si>
  <si>
    <t>SWIFT</t>
  </si>
  <si>
    <t>SX 4</t>
  </si>
  <si>
    <t>XBEE</t>
  </si>
  <si>
    <t>TANK</t>
  </si>
  <si>
    <t>TANK 300</t>
  </si>
  <si>
    <t>TANK 500</t>
  </si>
  <si>
    <t>TESLA</t>
  </si>
  <si>
    <t>TESLA 3</t>
  </si>
  <si>
    <t>TESLA S</t>
  </si>
  <si>
    <t>TESLA X</t>
  </si>
  <si>
    <t>TESLA Y</t>
  </si>
  <si>
    <t>TOYOTA</t>
  </si>
  <si>
    <t>ALPHARD</t>
  </si>
  <si>
    <t>AVALON</t>
  </si>
  <si>
    <t>CAMRY</t>
  </si>
  <si>
    <t>C-HR</t>
  </si>
  <si>
    <t>COROLLA</t>
  </si>
  <si>
    <t>FJ CRUISER</t>
  </si>
  <si>
    <t>FORTUNER</t>
  </si>
  <si>
    <t>GRANVIA</t>
  </si>
  <si>
    <t>GT 86</t>
  </si>
  <si>
    <t>HARRIER</t>
  </si>
  <si>
    <t>HIGHLANDER</t>
  </si>
  <si>
    <t>LAND CRUISER 300</t>
  </si>
  <si>
    <t>LANDCRUISER</t>
  </si>
  <si>
    <t>LANDCRUISER 200</t>
  </si>
  <si>
    <t>LEVIN</t>
  </si>
  <si>
    <t>PASSO</t>
  </si>
  <si>
    <t>PRIUS</t>
  </si>
  <si>
    <t>PROBOX</t>
  </si>
  <si>
    <t>RAV4</t>
  </si>
  <si>
    <t>ROOMY</t>
  </si>
  <si>
    <t>RUNNER</t>
  </si>
  <si>
    <t>RUSH</t>
  </si>
  <si>
    <t>SEQUOIA</t>
  </si>
  <si>
    <t>SIENNA</t>
  </si>
  <si>
    <t>SUPRA</t>
  </si>
  <si>
    <t>TOYOTA RAIZE</t>
  </si>
  <si>
    <t>VENZA</t>
  </si>
  <si>
    <t>VOXY</t>
  </si>
  <si>
    <t>YARIS</t>
  </si>
  <si>
    <t>UAZ</t>
  </si>
  <si>
    <t>UAZ 3163 PATRIOT</t>
  </si>
  <si>
    <t>UAZ UNSPECIFIED</t>
  </si>
  <si>
    <t>VOLKSWAGEN</t>
  </si>
  <si>
    <t>JETTA</t>
  </si>
  <si>
    <t>VOLVO</t>
  </si>
  <si>
    <t>C40</t>
  </si>
  <si>
    <t>S40</t>
  </si>
  <si>
    <t>S60</t>
  </si>
  <si>
    <t>S90</t>
  </si>
  <si>
    <t>V60</t>
  </si>
  <si>
    <t>V90</t>
  </si>
  <si>
    <t>XC40</t>
  </si>
  <si>
    <t>XC60</t>
  </si>
  <si>
    <t>XC90</t>
  </si>
  <si>
    <t>VOYAH</t>
  </si>
  <si>
    <t>VOYAH DREAMER</t>
  </si>
  <si>
    <t>VOYAH FREE</t>
  </si>
  <si>
    <t>WELTMEISTER</t>
  </si>
  <si>
    <t>WELTMEISTER EX-5</t>
  </si>
  <si>
    <t>WELTMEISTER W6</t>
  </si>
  <si>
    <t>WULING</t>
  </si>
  <si>
    <t>WULING MINI EV</t>
  </si>
  <si>
    <t>XIAOPENG</t>
  </si>
  <si>
    <t>XIAOPENG G3</t>
  </si>
  <si>
    <t>XIAOPENG P7</t>
  </si>
  <si>
    <t>YEMA</t>
  </si>
  <si>
    <t>YEMA EC30</t>
  </si>
  <si>
    <t>ДФО</t>
  </si>
  <si>
    <t>ПФО</t>
  </si>
  <si>
    <t>СЗФО</t>
  </si>
  <si>
    <t>СКФО</t>
  </si>
  <si>
    <t>СФО</t>
  </si>
  <si>
    <t>УФО</t>
  </si>
  <si>
    <t>ЦФО</t>
  </si>
  <si>
    <t>ЮФО</t>
  </si>
  <si>
    <t>РОССИЯ</t>
  </si>
  <si>
    <t>Названия строк</t>
  </si>
  <si>
    <t>Общий итог</t>
  </si>
  <si>
    <t>(Все)</t>
  </si>
  <si>
    <t>ЯПОНИЯ</t>
  </si>
  <si>
    <t>ЕВРОПА</t>
  </si>
  <si>
    <t>Страна Бренда</t>
  </si>
  <si>
    <t>КИТАЙ</t>
  </si>
  <si>
    <t>США</t>
  </si>
  <si>
    <t>КОРЕЯ</t>
  </si>
  <si>
    <t>ИРАН</t>
  </si>
  <si>
    <t>Сегмент</t>
  </si>
  <si>
    <t>ИНОМАРКИ</t>
  </si>
  <si>
    <t>ОТЕЧЕСТВЕННЫЕ</t>
  </si>
  <si>
    <t>CHERY TIGGO 5X</t>
  </si>
  <si>
    <t>INFINITI Q60</t>
  </si>
  <si>
    <t>ASTON MARTIN DBS</t>
  </si>
  <si>
    <t>BMW SERIE 1</t>
  </si>
  <si>
    <t>CHERY A16</t>
  </si>
  <si>
    <t>CHEVROLET MONZA</t>
  </si>
  <si>
    <t>DENZA</t>
  </si>
  <si>
    <t>DENZA D9</t>
  </si>
  <si>
    <t>LIL7</t>
  </si>
  <si>
    <t>NISSAN ARIYA</t>
  </si>
  <si>
    <t>OMODA S5</t>
  </si>
  <si>
    <t>TIVOLI</t>
  </si>
  <si>
    <t>TOYOTA BZ4X</t>
  </si>
  <si>
    <t>KOMENDANT</t>
  </si>
  <si>
    <t>X3M</t>
  </si>
  <si>
    <t>BUICK LACROSSE</t>
  </si>
  <si>
    <t>HONDA E:NP1</t>
  </si>
  <si>
    <t>PASSPORT</t>
  </si>
  <si>
    <t>HONGQI E-QM5</t>
  </si>
  <si>
    <t>KIA PEGAS</t>
  </si>
  <si>
    <t>LYNK AND CO</t>
  </si>
  <si>
    <t>LYNK AND CO 05</t>
  </si>
  <si>
    <t>LYNK AND CO 09</t>
  </si>
  <si>
    <t>PEUGEOT 508</t>
  </si>
  <si>
    <t>ALPINA XB7</t>
  </si>
  <si>
    <t>CHERY TIGGO 3X</t>
  </si>
  <si>
    <t>FORD EVOS</t>
  </si>
  <si>
    <t>HIPHI Z</t>
  </si>
  <si>
    <t>CITY</t>
  </si>
  <si>
    <t>RIDGELINE</t>
  </si>
  <si>
    <t>NIO ES7</t>
  </si>
  <si>
    <t>ARSENAL</t>
  </si>
  <si>
    <t>BMW XM</t>
  </si>
  <si>
    <t>BUICK CENTURY</t>
  </si>
  <si>
    <t>CHANGAN SHENLAN SL03</t>
  </si>
  <si>
    <t>EXPRESS VAN</t>
  </si>
  <si>
    <t>ORLANDO</t>
  </si>
  <si>
    <t>PACIFICA</t>
  </si>
  <si>
    <t>DONGFENG AEOLUS</t>
  </si>
  <si>
    <t>EXEED ATLANTIX</t>
  </si>
  <si>
    <t>FORD FOCUS</t>
  </si>
  <si>
    <t>GAC GS3</t>
  </si>
  <si>
    <t>GEELY JIAJI</t>
  </si>
  <si>
    <t>HONDA UNSPECIFIED</t>
  </si>
  <si>
    <t>HONGQI H5</t>
  </si>
  <si>
    <t>HUAWEI AITO M7</t>
  </si>
  <si>
    <t>LEXUS LM</t>
  </si>
  <si>
    <t>LIVAN</t>
  </si>
  <si>
    <t>LIVAN S6PRO</t>
  </si>
  <si>
    <t>LIVAN X6PRO</t>
  </si>
  <si>
    <t>CX-50</t>
  </si>
  <si>
    <t>CLIO</t>
  </si>
  <si>
    <t>SAIC-GM-Wuling</t>
  </si>
  <si>
    <t>SKYWELL HT-I</t>
  </si>
  <si>
    <t>CHERY EQ1</t>
  </si>
  <si>
    <t>IRAN KHODRO SOREN</t>
  </si>
  <si>
    <t>SMART SMART</t>
  </si>
  <si>
    <t>GREAT WALL</t>
  </si>
  <si>
    <t>FOTON</t>
  </si>
  <si>
    <t>BAW</t>
  </si>
  <si>
    <t>IVECO</t>
  </si>
  <si>
    <t>SOLLERS</t>
  </si>
  <si>
    <t>LDV</t>
  </si>
  <si>
    <t>MAZ</t>
  </si>
  <si>
    <t>ASHOK LEYLAND</t>
  </si>
  <si>
    <t>EVM</t>
  </si>
  <si>
    <t>ИНДИЯ</t>
  </si>
  <si>
    <t>Центральный ФО</t>
  </si>
  <si>
    <t>Северо-Западный ФО</t>
  </si>
  <si>
    <t>Сибирский ФО</t>
  </si>
  <si>
    <t>Северо-Кавказский ФО</t>
  </si>
  <si>
    <t>Приволжский ФО</t>
  </si>
  <si>
    <t>Уральский ФО</t>
  </si>
  <si>
    <t>Дальневосточный ФО</t>
  </si>
  <si>
    <t>Южный ФО</t>
  </si>
  <si>
    <t>Сокращение</t>
  </si>
  <si>
    <t>Наименование</t>
  </si>
  <si>
    <t>6 952 555 км²</t>
  </si>
  <si>
    <t>Территория</t>
  </si>
  <si>
    <t>1,14 чел./км²</t>
  </si>
  <si>
    <t>Плотность</t>
  </si>
  <si>
    <t>ВРП млн.руб. (2020 г)</t>
  </si>
  <si>
    <t>Доля ВРП, %</t>
  </si>
  <si>
    <t>ВРП на 1 чел. руб.</t>
  </si>
  <si>
    <t>Средняя зарплата, руб. (2022 г)</t>
  </si>
  <si>
    <t>1 036 975 км²</t>
  </si>
  <si>
    <t>27,66 чел./км²</t>
  </si>
  <si>
    <t>1 686 972 км²</t>
  </si>
  <si>
    <t>Население, чел. (2023 г)</t>
  </si>
  <si>
    <t>8,22 чел./км²</t>
  </si>
  <si>
    <t>170 439 км²</t>
  </si>
  <si>
    <t>59,88 чел./км²</t>
  </si>
  <si>
    <t>4 361 727 км²</t>
  </si>
  <si>
    <t>3,82 чел./км²</t>
  </si>
  <si>
    <t>1 818 497 км²</t>
  </si>
  <si>
    <t>6,74 чел./км²</t>
  </si>
  <si>
    <t>650 205 км²</t>
  </si>
  <si>
    <t xml:space="preserve"> 61,89 чел./км²</t>
  </si>
  <si>
    <t>447 821 км²</t>
  </si>
  <si>
    <t>37,16 чел/км²</t>
  </si>
  <si>
    <t>МАРКА</t>
  </si>
  <si>
    <t>МОСКВИЧ</t>
  </si>
  <si>
    <t>FORTHING</t>
  </si>
  <si>
    <t>SAMSUNG</t>
  </si>
  <si>
    <t>LINKTOUR</t>
  </si>
  <si>
    <t>LINGSTAR</t>
  </si>
  <si>
    <t>CHANGAN CS95</t>
  </si>
  <si>
    <t>ECOSPORT</t>
  </si>
  <si>
    <t>HONGQI HQ9</t>
  </si>
  <si>
    <t>JAC JS6</t>
  </si>
  <si>
    <t>BMW IX3</t>
  </si>
  <si>
    <t>CADILLAC CTS</t>
  </si>
  <si>
    <t>CHANGAN ALSVIN</t>
  </si>
  <si>
    <t>CHERY ARRIZO 8</t>
  </si>
  <si>
    <t>FORTHING T5 EVO</t>
  </si>
  <si>
    <t>FORTHING YACHT</t>
  </si>
  <si>
    <t>JETTA VA-3</t>
  </si>
  <si>
    <t>JETTA VS-5</t>
  </si>
  <si>
    <t>JETTA VS-7</t>
  </si>
  <si>
    <t>X CROSS 5</t>
  </si>
  <si>
    <t>LIVAN X3PRO</t>
  </si>
  <si>
    <t>NISSAN AURA</t>
  </si>
  <si>
    <t>NV 100</t>
  </si>
  <si>
    <t>CHANGAN EADO</t>
  </si>
  <si>
    <t>HONDA UR-V</t>
  </si>
  <si>
    <t>HONGQI H9</t>
  </si>
  <si>
    <t>PORSCHE 911</t>
  </si>
  <si>
    <t>SAMSUNG QM 6</t>
  </si>
  <si>
    <t>VOYAH PASSION</t>
  </si>
  <si>
    <t>MITSUBISHI EK X</t>
  </si>
  <si>
    <t>FORTHING FRIDAY</t>
  </si>
  <si>
    <t>XIAOPENG G9</t>
  </si>
  <si>
    <t>LAFET</t>
  </si>
  <si>
    <t>BMW SERIE 2 ACTIVE TOURER</t>
  </si>
  <si>
    <t>ATRAI</t>
  </si>
  <si>
    <t>EXEED RX</t>
  </si>
  <si>
    <t>FORTHING M5</t>
  </si>
  <si>
    <t>HAVAL M6 PLUS</t>
  </si>
  <si>
    <t>HONGQI LS7</t>
  </si>
  <si>
    <t>HYUNDAI CELESTA</t>
  </si>
  <si>
    <t>KX1</t>
  </si>
  <si>
    <t>POCCO</t>
  </si>
  <si>
    <t>MCLAREN GT</t>
  </si>
  <si>
    <t>VERSA</t>
  </si>
  <si>
    <t>OPEL CORSA</t>
  </si>
  <si>
    <t>MEGANE</t>
  </si>
  <si>
    <t>RENAULT AUSTRAL</t>
  </si>
  <si>
    <t>ROEWE I5</t>
  </si>
  <si>
    <t>SAMSUNG XM3</t>
  </si>
  <si>
    <t>MAN</t>
  </si>
  <si>
    <t>(несколько элементов)</t>
  </si>
  <si>
    <t>brand</t>
  </si>
  <si>
    <t>model</t>
  </si>
  <si>
    <t>Segment</t>
  </si>
  <si>
    <t>Sred. Zena</t>
  </si>
  <si>
    <t>SUV</t>
  </si>
  <si>
    <t>E</t>
  </si>
  <si>
    <t>D</t>
  </si>
  <si>
    <t>F+S</t>
  </si>
  <si>
    <t>A3</t>
  </si>
  <si>
    <t>C</t>
  </si>
  <si>
    <t>A3 SPORTBACK</t>
  </si>
  <si>
    <t>A4</t>
  </si>
  <si>
    <t>A5</t>
  </si>
  <si>
    <t>A6</t>
  </si>
  <si>
    <t>A7</t>
  </si>
  <si>
    <t>A8</t>
  </si>
  <si>
    <t>E-TRON</t>
  </si>
  <si>
    <t>E-TRON GT</t>
  </si>
  <si>
    <t>Q2</t>
  </si>
  <si>
    <t>Q3</t>
  </si>
  <si>
    <t>Q4</t>
  </si>
  <si>
    <t>Q5</t>
  </si>
  <si>
    <t>Q7</t>
  </si>
  <si>
    <t>Q8</t>
  </si>
  <si>
    <t>R8</t>
  </si>
  <si>
    <t>RS Q3</t>
  </si>
  <si>
    <t>RS Q8</t>
  </si>
  <si>
    <t>RS3</t>
  </si>
  <si>
    <t>RS5</t>
  </si>
  <si>
    <t>RS6</t>
  </si>
  <si>
    <t>RS7</t>
  </si>
  <si>
    <t>S3</t>
  </si>
  <si>
    <t>S5</t>
  </si>
  <si>
    <t>S6</t>
  </si>
  <si>
    <t>S7</t>
  </si>
  <si>
    <t>S8</t>
  </si>
  <si>
    <t>SQ5</t>
  </si>
  <si>
    <t>SQ7</t>
  </si>
  <si>
    <t>SQ8</t>
  </si>
  <si>
    <t>TT</t>
  </si>
  <si>
    <t>Minivan</t>
  </si>
  <si>
    <t>BJ40 PLUS</t>
  </si>
  <si>
    <t>A</t>
  </si>
  <si>
    <t>UNSPEC</t>
  </si>
  <si>
    <t>BMW IХ</t>
  </si>
  <si>
    <t>B</t>
  </si>
  <si>
    <t>AMULET /FLAGCLOUD/</t>
  </si>
  <si>
    <t>CHERY A3 /M11/</t>
  </si>
  <si>
    <t>B+</t>
  </si>
  <si>
    <t>FIESTA / ASPIRE</t>
  </si>
  <si>
    <t>MPV</t>
  </si>
  <si>
    <t>AVANTE</t>
  </si>
  <si>
    <t>CRETA</t>
  </si>
  <si>
    <t>GRANDEUR</t>
  </si>
  <si>
    <t>I20</t>
  </si>
  <si>
    <t>I30</t>
  </si>
  <si>
    <t>IX35</t>
  </si>
  <si>
    <t>PALISADE</t>
  </si>
  <si>
    <t>SOLARIS</t>
  </si>
  <si>
    <t>TUCSON</t>
  </si>
  <si>
    <t>VENUE</t>
  </si>
  <si>
    <t>INFINITI QX50 /EX/</t>
  </si>
  <si>
    <t>INFINITI QX60 /JX/</t>
  </si>
  <si>
    <t>INFINITI QX80 /QX56/</t>
  </si>
  <si>
    <t>CARENS</t>
  </si>
  <si>
    <t>CARNIVAL</t>
  </si>
  <si>
    <t>CEE'D</t>
  </si>
  <si>
    <t>CERATO</t>
  </si>
  <si>
    <t>FORTE</t>
  </si>
  <si>
    <t>MOHAVE / BORREGO</t>
  </si>
  <si>
    <t>NIRO</t>
  </si>
  <si>
    <t>PICANTO / MORNING</t>
  </si>
  <si>
    <t>RAY</t>
  </si>
  <si>
    <t>RIO</t>
  </si>
  <si>
    <t>SELTOS</t>
  </si>
  <si>
    <t>SORENTO</t>
  </si>
  <si>
    <t>SOUL</t>
  </si>
  <si>
    <t>SPORTAGE</t>
  </si>
  <si>
    <t>STINGER</t>
  </si>
  <si>
    <t>SENTRA/LUCINO/</t>
  </si>
  <si>
    <t>XTERRA/PALADIN/</t>
  </si>
  <si>
    <t>/GRAND/ VITARA</t>
  </si>
  <si>
    <t>AQUA</t>
  </si>
  <si>
    <t>AVANZA</t>
  </si>
  <si>
    <t>AYGO</t>
  </si>
  <si>
    <t>CROWN</t>
  </si>
  <si>
    <t>ESQUIRE</t>
  </si>
  <si>
    <t>GR 86</t>
  </si>
  <si>
    <t>IZOA EV</t>
  </si>
  <si>
    <t>NOAH</t>
  </si>
  <si>
    <t>PIXIS SPACE</t>
  </si>
  <si>
    <t>PREMIO</t>
  </si>
  <si>
    <t>SIENTA</t>
  </si>
  <si>
    <t>SOLUNA /VIOS/</t>
  </si>
  <si>
    <t>TOYOTA UNSPECIFIED</t>
  </si>
  <si>
    <t>TOYOTA WIGO</t>
  </si>
  <si>
    <t>TOYOTA WILDLANDER</t>
  </si>
  <si>
    <t>VELLFIRE</t>
  </si>
  <si>
    <t>UAZ 3151 / HUNTER</t>
  </si>
  <si>
    <t>ARTEON</t>
  </si>
  <si>
    <t>BORA</t>
  </si>
  <si>
    <t>CC</t>
  </si>
  <si>
    <t>E-LAVIDA</t>
  </si>
  <si>
    <t>GOLF</t>
  </si>
  <si>
    <t>ID3</t>
  </si>
  <si>
    <t>ID4</t>
  </si>
  <si>
    <t>ID6</t>
  </si>
  <si>
    <t>PASSAT</t>
  </si>
  <si>
    <t>POLO</t>
  </si>
  <si>
    <t>TERAMONT</t>
  </si>
  <si>
    <t>TIGUAN</t>
  </si>
  <si>
    <t>TOUAREG</t>
  </si>
  <si>
    <t>T-ROC</t>
  </si>
  <si>
    <t>VW ATLAS</t>
  </si>
  <si>
    <t>VW MAGOTAN</t>
  </si>
  <si>
    <t>VW TALAGON</t>
  </si>
  <si>
    <t>VW TAOS</t>
  </si>
  <si>
    <t>VW TAVENDOR</t>
  </si>
  <si>
    <t>VW TAYRON</t>
  </si>
  <si>
    <t>VW T-CROSS</t>
  </si>
  <si>
    <t>VW THARU</t>
  </si>
  <si>
    <t>VW VILORAN</t>
  </si>
  <si>
    <t>Ср.ЦЕНА</t>
  </si>
  <si>
    <t>Доля Выручки</t>
  </si>
  <si>
    <t>ПРОИЗВОДИТЕЛЬ</t>
  </si>
  <si>
    <t>Доля, %</t>
  </si>
  <si>
    <t>Ср.Цена, млн.руб.</t>
  </si>
  <si>
    <t>BJ40</t>
  </si>
  <si>
    <t>TAFT</t>
  </si>
  <si>
    <t>EXEED TX</t>
  </si>
  <si>
    <t>FAW BESTUNE T55</t>
  </si>
  <si>
    <t>JETOUR</t>
  </si>
  <si>
    <t>JETOUR X70</t>
  </si>
  <si>
    <t>ZEEKR</t>
  </si>
  <si>
    <t>ZEEKR 001</t>
  </si>
  <si>
    <t>BAIC U5 PLUS</t>
  </si>
  <si>
    <t>BAIC X35</t>
  </si>
  <si>
    <t>IX1</t>
  </si>
  <si>
    <t>CHEVROLET DAMAS</t>
  </si>
  <si>
    <t>CHEVROLET ONIX</t>
  </si>
  <si>
    <t>GEELY HAOYUE L</t>
  </si>
  <si>
    <t>HAVAL KUGOU</t>
  </si>
  <si>
    <t>HAVAL M6</t>
  </si>
  <si>
    <t>JETOUR DASHING</t>
  </si>
  <si>
    <t>JETOUR X90</t>
  </si>
  <si>
    <t>CX-4</t>
  </si>
  <si>
    <t>SOUEAST</t>
  </si>
  <si>
    <t>SOUEAST DX8S</t>
  </si>
  <si>
    <t>KORANDO</t>
  </si>
  <si>
    <t>VW TACQUA</t>
  </si>
  <si>
    <t>Q5 E-TRON</t>
  </si>
  <si>
    <t>RS4</t>
  </si>
  <si>
    <t>S4</t>
  </si>
  <si>
    <t>BAW ACE M7</t>
  </si>
  <si>
    <t>FERRARI 296 GTB</t>
  </si>
  <si>
    <t>LOTUS</t>
  </si>
  <si>
    <t>LOTUS ELETRE</t>
  </si>
  <si>
    <t>LYNK AND CO 01</t>
  </si>
  <si>
    <t>GEELY LC CROSS</t>
  </si>
  <si>
    <t>HAVAL BIG DOG</t>
  </si>
  <si>
    <t>HAVAL DAGOU</t>
  </si>
  <si>
    <t>PAJERO IO</t>
  </si>
  <si>
    <t>CHERY ARRIZO GX</t>
  </si>
  <si>
    <t>SMART #1</t>
  </si>
  <si>
    <t>TOYOTA IZOA</t>
  </si>
  <si>
    <t>ALPINA D4</t>
  </si>
  <si>
    <t>ASTON MARTIN V8 VANTAGE</t>
  </si>
  <si>
    <t>Q6</t>
  </si>
  <si>
    <t>C5</t>
  </si>
  <si>
    <t>DAYUN</t>
  </si>
  <si>
    <t>DAYUN YUANZHI M1</t>
  </si>
  <si>
    <t>DAYUN YUEHU S1</t>
  </si>
  <si>
    <t>SHINE MAX</t>
  </si>
  <si>
    <t>FAW BESTUNE NAT</t>
  </si>
  <si>
    <t>GEELY ICON</t>
  </si>
  <si>
    <t>HAIMA</t>
  </si>
  <si>
    <t>HAIMA 7</t>
  </si>
  <si>
    <t>HYUNDAI LAFESTA</t>
  </si>
  <si>
    <t>IONIQ 5</t>
  </si>
  <si>
    <t>VERNA</t>
  </si>
  <si>
    <t>IRAN KHODRO 207I</t>
  </si>
  <si>
    <t>1117 KALINA</t>
  </si>
  <si>
    <t>LUCID</t>
  </si>
  <si>
    <t>MORGAN</t>
  </si>
  <si>
    <t>MORGAN PLUS 4</t>
  </si>
  <si>
    <t>ARMADA</t>
  </si>
  <si>
    <t>SUNNY</t>
  </si>
  <si>
    <t>ORA BALLET CAT</t>
  </si>
  <si>
    <t>PEUGEOT 207</t>
  </si>
  <si>
    <t>SUBARU SOLTERRA</t>
  </si>
  <si>
    <t>VW TAIGO</t>
  </si>
  <si>
    <t>ZEEKR 009</t>
  </si>
  <si>
    <t>CHANGAN LUMIN</t>
  </si>
  <si>
    <t>ROEWE MARVEL R</t>
  </si>
  <si>
    <t>PVR</t>
  </si>
  <si>
    <t>YUCHAI</t>
  </si>
  <si>
    <t>Kol-vo 07-23</t>
  </si>
  <si>
    <t>Oborot 07-2023</t>
  </si>
  <si>
    <t>Kol-vo 7M 2023</t>
  </si>
  <si>
    <t>Oborot 7M 2023</t>
  </si>
  <si>
    <t>Сумма по полю Oborot 7M 2023</t>
  </si>
  <si>
    <t>Сумма по полю Kol-vo 7M 2023</t>
  </si>
  <si>
    <t>Оборот, млн.руб.</t>
  </si>
  <si>
    <t>(пусто)</t>
  </si>
  <si>
    <t>BOON</t>
  </si>
  <si>
    <t>EXEED YAOGUANG</t>
  </si>
  <si>
    <t>GAC EVERUS VE1</t>
  </si>
  <si>
    <t>GEELY BOYUE</t>
  </si>
  <si>
    <t>HYUNDAI MATRIX</t>
  </si>
  <si>
    <t>OSHAN</t>
  </si>
  <si>
    <t>OSHAN X5</t>
  </si>
  <si>
    <t>OSHAN Z6</t>
  </si>
  <si>
    <t>AEOLUS</t>
  </si>
  <si>
    <t>AEOLUS SHINE MAX</t>
  </si>
  <si>
    <t>ALPINA D5</t>
  </si>
  <si>
    <t>BUICK GL6</t>
  </si>
  <si>
    <t>CHANGAN LAMORE</t>
  </si>
  <si>
    <t>TOYOTA PIXIS JOY</t>
  </si>
  <si>
    <t>CHERY TIGGO 2 PRO</t>
  </si>
  <si>
    <t>GEELY BINYUE</t>
  </si>
  <si>
    <t>GEELY STAR YUE L</t>
  </si>
  <si>
    <t>WULING NANO</t>
  </si>
  <si>
    <t>SHARAN</t>
  </si>
  <si>
    <t>DAEWOO NEXIA</t>
  </si>
  <si>
    <t>ROOX</t>
  </si>
  <si>
    <t>CHANGAN YIDA</t>
  </si>
  <si>
    <t>AZERA</t>
  </si>
  <si>
    <t>SKODA SCALA</t>
  </si>
  <si>
    <t>AEOLUS YIXUAN</t>
  </si>
  <si>
    <t>BUICK ENCLAVE</t>
  </si>
  <si>
    <t>BUICK GL8</t>
  </si>
  <si>
    <t>BYD D1</t>
  </si>
  <si>
    <t>CHERY ARRIZO 5</t>
  </si>
  <si>
    <t>FIAT 500</t>
  </si>
  <si>
    <t>FORTHING LINGZHI M5</t>
  </si>
  <si>
    <t>GEELY GEOMETRY A</t>
  </si>
  <si>
    <t>GEELY GEOMETRY G6</t>
  </si>
  <si>
    <t>GEELY VISION</t>
  </si>
  <si>
    <t>XE-SERIE</t>
  </si>
  <si>
    <t>LYNK AND CO 06</t>
  </si>
  <si>
    <t>MAXUS</t>
  </si>
  <si>
    <t>MAXUS G20</t>
  </si>
  <si>
    <t>NIO EC7</t>
  </si>
  <si>
    <t>RAVON GENTRA</t>
  </si>
  <si>
    <t>SEHOL</t>
  </si>
  <si>
    <t>SEHOL A5</t>
  </si>
  <si>
    <t>SOUEAST A5</t>
  </si>
  <si>
    <t>TOYOTA VELOZ</t>
  </si>
  <si>
    <t>SANTANA</t>
  </si>
  <si>
    <t>VW ID5</t>
  </si>
  <si>
    <t>ZEEKR X</t>
  </si>
  <si>
    <t>EVOLUTE ISKY</t>
  </si>
  <si>
    <t>GEELY GC6</t>
  </si>
  <si>
    <t>GEELY PREFACE</t>
  </si>
  <si>
    <t>HAVAL M1</t>
  </si>
  <si>
    <t>KAICENE</t>
  </si>
  <si>
    <t>EK SPORT/WAGON</t>
  </si>
  <si>
    <t>KAMAZ</t>
  </si>
  <si>
    <t>LANDWIND JIANGLING - JMC</t>
  </si>
  <si>
    <t>JINBEI</t>
  </si>
  <si>
    <t>FAW OLEY</t>
  </si>
  <si>
    <t>FAW SENIA R7</t>
  </si>
  <si>
    <t>HOZON NETA V</t>
  </si>
  <si>
    <t>LEXUS UNSPECIFIED</t>
  </si>
  <si>
    <t>JUSTY</t>
  </si>
  <si>
    <t>CHEVROLET LACETTI</t>
  </si>
  <si>
    <t>BELGEE X50</t>
  </si>
  <si>
    <t>HAVAL XIAOLONG MAX</t>
  </si>
  <si>
    <t>BUICK EXCELLE</t>
  </si>
  <si>
    <t>GAC AION Y</t>
  </si>
  <si>
    <t>TOYOTA FRONTLANDER</t>
  </si>
  <si>
    <t>VGV</t>
  </si>
  <si>
    <t>VGV U75 PLUS</t>
  </si>
  <si>
    <t>AEOLUS FENGSHEN DFM6470</t>
  </si>
  <si>
    <t>HYUNDAI MUFASA</t>
  </si>
  <si>
    <t>2194 KALINA</t>
  </si>
  <si>
    <t>BAIC X55</t>
  </si>
  <si>
    <t>DS9</t>
  </si>
  <si>
    <t>FORD INTERCEPTOR</t>
  </si>
  <si>
    <t>MAVERICK</t>
  </si>
  <si>
    <t>GENESIS GV60</t>
  </si>
  <si>
    <t>HONGQI HS7</t>
  </si>
  <si>
    <t>VELOSTER</t>
  </si>
  <si>
    <t>LEXUS RZ</t>
  </si>
  <si>
    <t>MAXUS G90</t>
  </si>
  <si>
    <t>ORA FUNKY CAT</t>
  </si>
  <si>
    <t>SEHOL X6</t>
  </si>
  <si>
    <t>LEAPMOTOR T03</t>
  </si>
  <si>
    <t>NIO ET5</t>
  </si>
  <si>
    <t>BELGEE</t>
  </si>
  <si>
    <t>BMC</t>
  </si>
  <si>
    <t>CHERY TIGGO 7 PRO MAX</t>
  </si>
  <si>
    <t>DONGFENG AX7</t>
  </si>
  <si>
    <t>EXEED XINGTU</t>
  </si>
  <si>
    <t>OMODA S5 GT</t>
  </si>
  <si>
    <t>WEY</t>
  </si>
  <si>
    <t>WEY LANSHAN</t>
  </si>
  <si>
    <t>CHERY TIGGO 8 PRO E+</t>
  </si>
  <si>
    <t>CHERY TIGGO 9</t>
  </si>
  <si>
    <t>DONGFENG EQ-SERIE PKW</t>
  </si>
  <si>
    <t>HONDA ENVIX</t>
  </si>
  <si>
    <t>LIFE</t>
  </si>
  <si>
    <t>JAECOO</t>
  </si>
  <si>
    <t>JAECOO J7</t>
  </si>
  <si>
    <t>KIA SONET</t>
  </si>
  <si>
    <t>A1 SPORTBACK</t>
  </si>
  <si>
    <t>MG 7</t>
  </si>
  <si>
    <t>MG ONE</t>
  </si>
  <si>
    <t>ZHIJI</t>
  </si>
  <si>
    <t>ZHIJI L7</t>
  </si>
  <si>
    <t>GEELY GALAXY L7</t>
  </si>
  <si>
    <t>HONDA CRIDER</t>
  </si>
  <si>
    <t>MAXUS TERRITORY</t>
  </si>
  <si>
    <t>TOYOTA BZ3</t>
  </si>
  <si>
    <t>MG RX8</t>
  </si>
  <si>
    <t>THOR</t>
  </si>
  <si>
    <t>EXEED STELLAR</t>
  </si>
  <si>
    <t>GAC GS4</t>
  </si>
  <si>
    <t>HOZON NETA GT</t>
  </si>
  <si>
    <t>IONIQ 6</t>
  </si>
  <si>
    <t>ZHIJI LS7</t>
  </si>
  <si>
    <t>ZX-AUTO</t>
  </si>
  <si>
    <t>RADAR</t>
  </si>
  <si>
    <t>BRILLIANCE</t>
  </si>
  <si>
    <t>LIFAN</t>
  </si>
  <si>
    <t>ZOTYE</t>
  </si>
  <si>
    <t>LONDON TAXIS</t>
  </si>
  <si>
    <t>TAGAZ</t>
  </si>
  <si>
    <t>HUMMER</t>
  </si>
  <si>
    <t>SEAT</t>
  </si>
  <si>
    <t>YUEJIN</t>
  </si>
  <si>
    <t>RUSTRAK</t>
  </si>
  <si>
    <t>FENGCHUEN</t>
  </si>
  <si>
    <t>GONOW</t>
  </si>
  <si>
    <t>ACURA INTEGRA</t>
  </si>
  <si>
    <t>BAIC UNSPECIFIED</t>
  </si>
  <si>
    <t>BYD FRIGATE 07</t>
  </si>
  <si>
    <t>BYD SEAGULL</t>
  </si>
  <si>
    <t>CHANGAN DEEPAL S7</t>
  </si>
  <si>
    <t>CHERY EXPLORE 06</t>
  </si>
  <si>
    <t>CHERY TIGGO 2</t>
  </si>
  <si>
    <t>DS7 CROSSBACK</t>
  </si>
  <si>
    <t>COWIN</t>
  </si>
  <si>
    <t>COWIN SNOWJET</t>
  </si>
  <si>
    <t>WAKE</t>
  </si>
  <si>
    <t>DONGFENG M-HERO</t>
  </si>
  <si>
    <t>GITTE</t>
  </si>
  <si>
    <t>FIAT 500 X</t>
  </si>
  <si>
    <t>HAIMA G3</t>
  </si>
  <si>
    <t>HIPHI Y</t>
  </si>
  <si>
    <t>HONDA BREEZE</t>
  </si>
  <si>
    <t>HONDA XR-V</t>
  </si>
  <si>
    <t>HONGQI H6</t>
  </si>
  <si>
    <t>HOZON NETA S</t>
  </si>
  <si>
    <t>HYUNDAI ENCINO</t>
  </si>
  <si>
    <t>MG MULAN</t>
  </si>
  <si>
    <t>BLUEBIRD</t>
  </si>
  <si>
    <t>MARCH</t>
  </si>
  <si>
    <t>SYLPHY</t>
  </si>
  <si>
    <t>ORA 03</t>
  </si>
  <si>
    <t>ORA LIGHTNING CAT</t>
  </si>
  <si>
    <t>PEUGEOT 4008</t>
  </si>
  <si>
    <t>SAIC RISING AUTO R7</t>
  </si>
  <si>
    <t>SUZUKI FRONX</t>
  </si>
  <si>
    <t>BAIC BEIJING X7</t>
  </si>
  <si>
    <t>BAW UNSPECIFIED</t>
  </si>
  <si>
    <t>CADILLAC CT5</t>
  </si>
  <si>
    <t>CADILLAC GT4</t>
  </si>
  <si>
    <t>CHEVROLET UNSPECIFIED</t>
  </si>
  <si>
    <t>DENZA N7</t>
  </si>
  <si>
    <t>DENZA X</t>
  </si>
  <si>
    <t>DONGFENG FENGON E5</t>
  </si>
  <si>
    <t>FERRARI PUROSANGUE</t>
  </si>
  <si>
    <t>FORD EQUATOR</t>
  </si>
  <si>
    <t>FORD SHARP</t>
  </si>
  <si>
    <t>HONDA NBOX</t>
  </si>
  <si>
    <t>INSPIRE</t>
  </si>
  <si>
    <t>INTEGRA</t>
  </si>
  <si>
    <t>HYUNDAI UNSPECIFIED</t>
  </si>
  <si>
    <t>ISUZU JIANGXI</t>
  </si>
  <si>
    <t>JETOUR TRAVELLER</t>
  </si>
  <si>
    <t>JETOUR X95</t>
  </si>
  <si>
    <t>LYNK AND CO 08</t>
  </si>
  <si>
    <t>MOSKVICH 3</t>
  </si>
  <si>
    <t>MOSKVICH 3E</t>
  </si>
  <si>
    <t>MOSKVICH 6</t>
  </si>
  <si>
    <t>ROLLS-ROYCE SPECTRE</t>
  </si>
  <si>
    <t>WULING BAOJUN VALLI</t>
  </si>
  <si>
    <t>WULING JIACHEN</t>
  </si>
  <si>
    <t>FORFOUR</t>
  </si>
  <si>
    <t>SWM</t>
  </si>
  <si>
    <t>SWM G01F</t>
  </si>
  <si>
    <t>TANK 400</t>
  </si>
  <si>
    <t>URBAN CRUISER</t>
  </si>
  <si>
    <t>TRUMPCHI</t>
  </si>
  <si>
    <t>TRUMPCHI E9</t>
  </si>
  <si>
    <t>TRUMPCHI GS3</t>
  </si>
  <si>
    <t>TRUMPCHI M6</t>
  </si>
  <si>
    <t>VENUCIA</t>
  </si>
  <si>
    <t>VENUCIA V-ONLIN</t>
  </si>
  <si>
    <t>VGV U70</t>
  </si>
  <si>
    <t>WEY COFFEE 01</t>
  </si>
  <si>
    <t>XIAOPENG G6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</si>
</sst>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.0_-;\-* #,##0.0_-;_-* &quot;-&quot;??_-;_-@_-"/>
    <numFmt numFmtId="167" formatCode="_-* #,##0.000_-;\-* #,##0.000_-;_-* &quot;-&quot;??_-;_-@_-"/>
    <numFmt numFmtId="168" formatCode="0.000%"/>
  </numFmts>
  <fonts count="23" x14ac:knownFonts="1">
    <font>
      <sz val="11"/>
      <name val="Calibri"/>
    </font>
    <font>
      <sz val="11"/>
      <color rgb="FFFFFFFF"/>
      <name val="Calibri"/>
      <family val="2"/>
    </font>
    <font>
      <sz val="11"/>
      <color rgb="FF383838"/>
      <name val="Calibri"/>
      <family val="2"/>
    </font>
    <font>
      <sz val="11"/>
      <name val="Calibri"/>
      <family val="2"/>
      <charset val="204"/>
    </font>
    <font>
      <sz val="9"/>
      <name val="Calibri"/>
      <family val="2"/>
      <charset val="204"/>
    </font>
    <font>
      <sz val="11"/>
      <color theme="0"/>
      <name val="Calibri"/>
      <family val="2"/>
      <charset val="204"/>
    </font>
    <font>
      <sz val="8"/>
      <color theme="0" tint="-4.9989318521683403E-2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22"/>
      <color theme="1"/>
      <name val="Calibri"/>
      <family val="2"/>
      <charset val="204"/>
    </font>
    <font>
      <b/>
      <sz val="20"/>
      <name val="Calibri"/>
      <family val="2"/>
      <charset val="204"/>
    </font>
    <font>
      <sz val="11"/>
      <color rgb="FF202122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</font>
    <font>
      <sz val="11"/>
      <color rgb="FF383838"/>
      <name val="Calibri"/>
      <family val="2"/>
      <charset val="204"/>
    </font>
    <font>
      <sz val="11"/>
      <color rgb="FF383838"/>
      <name val="Calibri"/>
      <family val="2"/>
      <charset val="204"/>
    </font>
    <font>
      <b/>
      <sz val="10"/>
      <color theme="0" tint="-0.249977111117893"/>
      <name val="Calibri"/>
      <family val="2"/>
      <scheme val="minor"/>
    </font>
    <font>
      <sz val="11"/>
      <color rgb="FF383838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37609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/>
      <top/>
      <bottom style="thin">
        <color rgb="FFA9A9A9"/>
      </bottom>
      <diagonal/>
    </border>
    <border>
      <left/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/>
      <top style="thin">
        <color rgb="FFA9A9A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4" fillId="0" borderId="0"/>
    <xf numFmtId="0" fontId="16" fillId="0" borderId="0"/>
    <xf numFmtId="0" fontId="14" fillId="0" borderId="0"/>
    <xf numFmtId="0" fontId="16" fillId="0" borderId="0"/>
    <xf numFmtId="0" fontId="14" fillId="0" borderId="0"/>
  </cellStyleXfs>
  <cellXfs count="71">
    <xf numFmtId="0" fontId="0" fillId="0" borderId="0" xfId="0"/>
    <xf numFmtId="0" fontId="2" fillId="2" borderId="1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1" applyNumberFormat="1" applyFont="1"/>
    <xf numFmtId="16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/>
    <xf numFmtId="0" fontId="1" fillId="3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top"/>
    </xf>
    <xf numFmtId="0" fontId="3" fillId="0" borderId="0" xfId="0" applyFont="1"/>
    <xf numFmtId="0" fontId="3" fillId="0" borderId="0" xfId="0" applyFont="1" applyAlignment="1">
      <alignment horizontal="left"/>
    </xf>
    <xf numFmtId="164" fontId="8" fillId="0" borderId="0" xfId="1" applyNumberFormat="1" applyFont="1"/>
    <xf numFmtId="164" fontId="9" fillId="0" borderId="0" xfId="1" applyNumberFormat="1" applyFont="1"/>
    <xf numFmtId="0" fontId="0" fillId="5" borderId="5" xfId="0" applyFill="1" applyBorder="1"/>
    <xf numFmtId="0" fontId="0" fillId="5" borderId="6" xfId="0" applyFill="1" applyBorder="1"/>
    <xf numFmtId="0" fontId="0" fillId="5" borderId="6" xfId="0" applyFill="1" applyBorder="1" applyAlignment="1">
      <alignment horizontal="right"/>
    </xf>
    <xf numFmtId="164" fontId="0" fillId="5" borderId="6" xfId="1" applyNumberFormat="1" applyFont="1" applyFill="1" applyBorder="1" applyAlignment="1">
      <alignment horizontal="right"/>
    </xf>
    <xf numFmtId="165" fontId="0" fillId="5" borderId="6" xfId="2" applyNumberFormat="1" applyFont="1" applyFill="1" applyBorder="1" applyAlignment="1">
      <alignment horizontal="right"/>
    </xf>
    <xf numFmtId="166" fontId="0" fillId="5" borderId="6" xfId="1" applyNumberFormat="1" applyFont="1" applyFill="1" applyBorder="1" applyAlignment="1">
      <alignment horizontal="right"/>
    </xf>
    <xf numFmtId="164" fontId="0" fillId="5" borderId="7" xfId="1" applyNumberFormat="1" applyFont="1" applyFill="1" applyBorder="1" applyAlignment="1">
      <alignment horizontal="right"/>
    </xf>
    <xf numFmtId="0" fontId="12" fillId="0" borderId="0" xfId="0" applyFont="1" applyAlignment="1">
      <alignment horizontal="right"/>
    </xf>
    <xf numFmtId="3" fontId="9" fillId="0" borderId="0" xfId="0" applyNumberFormat="1" applyFont="1"/>
    <xf numFmtId="0" fontId="9" fillId="0" borderId="0" xfId="0" applyFont="1" applyAlignment="1">
      <alignment horizontal="right"/>
    </xf>
    <xf numFmtId="166" fontId="9" fillId="0" borderId="0" xfId="1" applyNumberFormat="1" applyFont="1"/>
    <xf numFmtId="165" fontId="9" fillId="0" borderId="0" xfId="2" applyNumberFormat="1" applyFont="1"/>
    <xf numFmtId="3" fontId="9" fillId="0" borderId="0" xfId="0" applyNumberFormat="1" applyFont="1" applyAlignment="1">
      <alignment horizontal="right"/>
    </xf>
    <xf numFmtId="0" fontId="9" fillId="0" borderId="0" xfId="0" applyFont="1"/>
    <xf numFmtId="10" fontId="0" fillId="0" borderId="0" xfId="2" applyNumberFormat="1" applyFont="1"/>
    <xf numFmtId="0" fontId="2" fillId="2" borderId="8" xfId="0" applyFont="1" applyFill="1" applyBorder="1"/>
    <xf numFmtId="0" fontId="2" fillId="2" borderId="9" xfId="0" applyFont="1" applyFill="1" applyBorder="1"/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2" fillId="2" borderId="12" xfId="0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15" fillId="7" borderId="15" xfId="4" applyFont="1" applyFill="1" applyBorder="1" applyAlignment="1">
      <alignment horizontal="center"/>
    </xf>
    <xf numFmtId="0" fontId="17" fillId="7" borderId="15" xfId="5" applyFont="1" applyFill="1" applyBorder="1" applyAlignment="1">
      <alignment horizontal="center" shrinkToFit="1"/>
    </xf>
    <xf numFmtId="3" fontId="17" fillId="7" borderId="16" xfId="5" applyNumberFormat="1" applyFont="1" applyFill="1" applyBorder="1" applyAlignment="1">
      <alignment horizontal="center" shrinkToFit="1"/>
    </xf>
    <xf numFmtId="164" fontId="18" fillId="0" borderId="17" xfId="1" applyNumberFormat="1" applyFont="1" applyFill="1" applyBorder="1" applyAlignment="1">
      <alignment horizontal="right" wrapText="1"/>
    </xf>
    <xf numFmtId="164" fontId="16" fillId="0" borderId="0" xfId="1" applyNumberFormat="1" applyFont="1"/>
    <xf numFmtId="0" fontId="13" fillId="4" borderId="2" xfId="0" applyFont="1" applyFill="1" applyBorder="1" applyAlignment="1">
      <alignment horizontal="center"/>
    </xf>
    <xf numFmtId="165" fontId="0" fillId="0" borderId="0" xfId="2" applyNumberFormat="1" applyFont="1"/>
    <xf numFmtId="167" fontId="0" fillId="0" borderId="0" xfId="1" applyNumberFormat="1" applyFont="1"/>
    <xf numFmtId="0" fontId="0" fillId="8" borderId="0" xfId="0" applyFill="1"/>
    <xf numFmtId="0" fontId="0" fillId="8" borderId="0" xfId="0" applyFill="1" applyAlignment="1"/>
    <xf numFmtId="0" fontId="6" fillId="8" borderId="0" xfId="0" applyFont="1" applyFill="1" applyAlignment="1">
      <alignment wrapText="1"/>
    </xf>
    <xf numFmtId="0" fontId="10" fillId="8" borderId="0" xfId="0" applyFont="1" applyFill="1" applyAlignment="1">
      <alignment vertical="center"/>
    </xf>
    <xf numFmtId="165" fontId="11" fillId="8" borderId="0" xfId="2" applyNumberFormat="1" applyFont="1" applyFill="1" applyAlignment="1">
      <alignment vertical="center"/>
    </xf>
    <xf numFmtId="0" fontId="5" fillId="8" borderId="0" xfId="0" applyFont="1" applyFill="1"/>
    <xf numFmtId="0" fontId="4" fillId="8" borderId="0" xfId="0" applyFont="1" applyFill="1"/>
    <xf numFmtId="168" fontId="0" fillId="0" borderId="0" xfId="2" applyNumberFormat="1" applyFont="1"/>
    <xf numFmtId="0" fontId="19" fillId="6" borderId="1" xfId="0" applyFont="1" applyFill="1" applyBorder="1"/>
    <xf numFmtId="0" fontId="19" fillId="6" borderId="13" xfId="0" applyFont="1" applyFill="1" applyBorder="1"/>
    <xf numFmtId="0" fontId="19" fillId="6" borderId="8" xfId="0" applyFont="1" applyFill="1" applyBorder="1"/>
    <xf numFmtId="0" fontId="19" fillId="6" borderId="9" xfId="0" applyFont="1" applyFill="1" applyBorder="1"/>
    <xf numFmtId="0" fontId="20" fillId="6" borderId="8" xfId="6" applyFont="1" applyFill="1" applyBorder="1" applyAlignment="1">
      <alignment wrapText="1"/>
    </xf>
    <xf numFmtId="0" fontId="19" fillId="6" borderId="12" xfId="0" applyFont="1" applyFill="1" applyBorder="1"/>
    <xf numFmtId="3" fontId="21" fillId="7" borderId="16" xfId="5" applyNumberFormat="1" applyFont="1" applyFill="1" applyBorder="1" applyAlignment="1">
      <alignment horizontal="center" shrinkToFit="1"/>
    </xf>
    <xf numFmtId="0" fontId="20" fillId="6" borderId="1" xfId="0" applyFont="1" applyFill="1" applyBorder="1"/>
    <xf numFmtId="0" fontId="20" fillId="6" borderId="12" xfId="0" applyFont="1" applyFill="1" applyBorder="1"/>
    <xf numFmtId="0" fontId="20" fillId="6" borderId="8" xfId="0" applyFont="1" applyFill="1" applyBorder="1"/>
    <xf numFmtId="0" fontId="20" fillId="6" borderId="9" xfId="0" applyFont="1" applyFill="1" applyBorder="1"/>
    <xf numFmtId="0" fontId="0" fillId="5" borderId="0" xfId="0" applyFill="1"/>
    <xf numFmtId="0" fontId="18" fillId="0" borderId="17" xfId="8" applyFont="1" applyFill="1" applyBorder="1" applyAlignment="1">
      <alignment wrapText="1"/>
    </xf>
    <xf numFmtId="164" fontId="0" fillId="5" borderId="0" xfId="0" applyNumberFormat="1" applyFill="1"/>
    <xf numFmtId="165" fontId="0" fillId="5" borderId="0" xfId="2" applyNumberFormat="1" applyFont="1" applyFill="1"/>
    <xf numFmtId="167" fontId="0" fillId="5" borderId="0" xfId="1" applyNumberFormat="1" applyFont="1" applyFill="1"/>
    <xf numFmtId="0" fontId="22" fillId="6" borderId="12" xfId="8" applyFont="1" applyFill="1" applyBorder="1" applyAlignment="1">
      <alignment wrapText="1"/>
    </xf>
    <xf numFmtId="0" fontId="0" fillId="8" borderId="0" xfId="0" applyFill="1" applyAlignment="1">
      <alignment horizontal="center"/>
    </xf>
  </cellXfs>
  <cellStyles count="9">
    <cellStyle name="Standard_Jul 2023" xfId="7"/>
    <cellStyle name="Standard_Jun 2023" xfId="6"/>
    <cellStyle name="Standard_Oct 2023" xfId="8"/>
    <cellStyle name="Standard_Tabelle1" xfId="5"/>
    <cellStyle name="Standard_Yan 2019" xfId="4"/>
    <cellStyle name="Обычный" xfId="0" builtinId="0"/>
    <cellStyle name="Обычный 2" xfId="3"/>
    <cellStyle name="Процентный" xfId="2" builtinId="5"/>
    <cellStyle name="Финансовый" xfId="1" builtinId="3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83838"/>
        <name val="Calibri"/>
        <scheme val="none"/>
      </font>
      <fill>
        <patternFill patternType="solid">
          <fgColor indexed="64"/>
          <bgColor rgb="FFFFFFFF"/>
        </patternFill>
      </fill>
      <border diagonalUp="0" diagonalDown="0">
        <left style="thin">
          <color rgb="FFA9A9A9"/>
        </left>
        <right/>
        <top style="thin">
          <color rgb="FFA9A9A9"/>
        </top>
        <bottom style="thin">
          <color rgb="FFA9A9A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83838"/>
        <name val="Calibri"/>
        <scheme val="none"/>
      </font>
      <fill>
        <patternFill patternType="solid">
          <fgColor indexed="64"/>
          <bgColor rgb="FFFFFFFF"/>
        </patternFill>
      </fill>
      <border diagonalUp="0" diagonalDown="0">
        <left style="thin">
          <color rgb="FFA9A9A9"/>
        </left>
        <right style="thin">
          <color rgb="FFA9A9A9"/>
        </right>
        <top style="thin">
          <color rgb="FFA9A9A9"/>
        </top>
        <bottom style="thin">
          <color rgb="FFA9A9A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83838"/>
        <name val="Calibri"/>
        <scheme val="none"/>
      </font>
      <fill>
        <patternFill patternType="solid">
          <fgColor indexed="64"/>
          <bgColor rgb="FFFFFFFF"/>
        </patternFill>
      </fill>
      <border diagonalUp="0" diagonalDown="0">
        <left/>
        <right style="thin">
          <color rgb="FFA9A9A9"/>
        </right>
        <top style="thin">
          <color rgb="FFA9A9A9"/>
        </top>
        <bottom style="thin">
          <color rgb="FFA9A9A9"/>
        </bottom>
        <vertical/>
        <horizontal/>
      </border>
    </dxf>
    <dxf>
      <border outline="0">
        <top style="thin">
          <color rgb="FFA9A9A9"/>
        </top>
      </border>
    </dxf>
    <dxf>
      <border outline="0">
        <left style="thin">
          <color rgb="FFA9A9A9"/>
        </left>
        <right style="thin">
          <color rgb="FFA9A9A9"/>
        </right>
        <top style="thin">
          <color rgb="FFA9A9A9"/>
        </top>
        <bottom style="thin">
          <color rgb="FFA9A9A9"/>
        </bottom>
      </border>
    </dxf>
    <dxf>
      <border outline="0">
        <bottom style="thin">
          <color rgb="FFA9A9A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fill>
        <patternFill patternType="solid">
          <fgColor indexed="64"/>
          <bgColor rgb="FF37609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A9A9A9"/>
        </left>
        <right style="thin">
          <color rgb="FFA9A9A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_-* #,##0_-;\-* #,##0_-;_-* &quot;-&quot;??_-;_-@_-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1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color rgb="FF00B050"/>
      </font>
    </dxf>
    <dxf>
      <font>
        <color rgb="FFFF0000"/>
      </font>
    </dxf>
    <dxf>
      <numFmt numFmtId="164" formatCode="_-* #,##0_-;\-* #,##0_-;_-* &quot;-&quot;??_-;_-@_-"/>
    </dxf>
    <dxf>
      <numFmt numFmtId="166" formatCode="_-* #,##0.0_-;\-* #,##0.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66" formatCode="_-* #,##0.0_-;\-* #,##0.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66" formatCode="_-* #,##0.0_-;\-* #,##0.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66" formatCode="_-* #,##0.0_-;\-* #,##0.0_-;_-* &quot;-&quot;??_-;_-@_-"/>
    </dxf>
    <dxf>
      <numFmt numFmtId="35" formatCode="_-* #,##0.00_-;\-* #,##0.00_-;_-* &quot;-&quot;??_-;_-@_-"/>
    </dxf>
  </dxfs>
  <tableStyles count="0" defaultTableStyle="TableStyleMedium2" defaultPivotStyle="PivotStyleLight16"/>
  <colors>
    <mruColors>
      <color rgb="FF740000"/>
      <color rgb="FF860000"/>
      <color rgb="FF0024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'СВОД ФИН Марки'!$H$3</c:f>
              <c:strCache>
                <c:ptCount val="1"/>
                <c:pt idx="0">
                  <c:v>Оборот, млн.руб.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'СВОД ФИН Марки'!$G$4:$G$13</c:f>
              <c:strCache>
                <c:ptCount val="10"/>
                <c:pt idx="0">
                  <c:v>CHERY</c:v>
                </c:pt>
                <c:pt idx="1">
                  <c:v>LADA</c:v>
                </c:pt>
                <c:pt idx="2">
                  <c:v>GEELY</c:v>
                </c:pt>
                <c:pt idx="3">
                  <c:v>HAVAL</c:v>
                </c:pt>
                <c:pt idx="4">
                  <c:v>EXEED</c:v>
                </c:pt>
                <c:pt idx="5">
                  <c:v>MERCEDES</c:v>
                </c:pt>
                <c:pt idx="6">
                  <c:v>CHANGAN</c:v>
                </c:pt>
                <c:pt idx="7">
                  <c:v>OMODA</c:v>
                </c:pt>
                <c:pt idx="8">
                  <c:v>KIA</c:v>
                </c:pt>
                <c:pt idx="9">
                  <c:v>TOYOTA</c:v>
                </c:pt>
              </c:strCache>
            </c:strRef>
          </c:cat>
          <c:val>
            <c:numRef>
              <c:f>'СВОД ФИН Марки'!$H$4:$H$13</c:f>
              <c:numCache>
                <c:formatCode>_-* #\ ##0_-;\-* #\ ##0_-;_-* "-"??_-;_-@_-</c:formatCode>
                <c:ptCount val="10"/>
                <c:pt idx="0">
                  <c:v>341127.92737799999</c:v>
                </c:pt>
                <c:pt idx="1">
                  <c:v>304381.361042</c:v>
                </c:pt>
                <c:pt idx="2">
                  <c:v>301882.78304800001</c:v>
                </c:pt>
                <c:pt idx="3">
                  <c:v>275161.72508100001</c:v>
                </c:pt>
                <c:pt idx="4">
                  <c:v>179341.12808900001</c:v>
                </c:pt>
                <c:pt idx="5">
                  <c:v>129356.855022</c:v>
                </c:pt>
                <c:pt idx="6">
                  <c:v>127137.79648800001</c:v>
                </c:pt>
                <c:pt idx="7">
                  <c:v>111748.45499499999</c:v>
                </c:pt>
                <c:pt idx="8">
                  <c:v>101557.255812</c:v>
                </c:pt>
                <c:pt idx="9">
                  <c:v>97487.397895999995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AA-48FE-AC1C-C64A7BB3B8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138960"/>
        <c:axId val="1298144368"/>
      </c:barChart>
      <c:catAx>
        <c:axId val="12981389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98144368"/>
        <c:crosses val="autoZero"/>
        <c:auto val="1"/>
        <c:lblAlgn val="ctr"/>
        <c:lblOffset val="100"/>
        <c:noMultiLvlLbl val="0"/>
      </c:catAx>
      <c:valAx>
        <c:axId val="129814436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98138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'СВОД ФИН Произв'!$G$13</c:f>
              <c:strCache>
                <c:ptCount val="1"/>
                <c:pt idx="0">
                  <c:v>Доля Выручки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'СВОД ФИН Произв'!$E$30:$E$38</c:f>
              <c:strCache>
                <c:ptCount val="9"/>
                <c:pt idx="0">
                  <c:v> SUV </c:v>
                </c:pt>
                <c:pt idx="1">
                  <c:v> B </c:v>
                </c:pt>
                <c:pt idx="2">
                  <c:v> D </c:v>
                </c:pt>
                <c:pt idx="3">
                  <c:v> C </c:v>
                </c:pt>
                <c:pt idx="4">
                  <c:v> F+S </c:v>
                </c:pt>
                <c:pt idx="5">
                  <c:v> B+ </c:v>
                </c:pt>
                <c:pt idx="6">
                  <c:v> Minivan </c:v>
                </c:pt>
                <c:pt idx="7">
                  <c:v> E </c:v>
                </c:pt>
                <c:pt idx="8">
                  <c:v> A </c:v>
                </c:pt>
              </c:strCache>
            </c:strRef>
          </c:cat>
          <c:val>
            <c:numRef>
              <c:f>'СВОД ФИН Произв'!$G$30:$G$38</c:f>
              <c:numCache>
                <c:formatCode>0.0%</c:formatCode>
                <c:ptCount val="9"/>
                <c:pt idx="0">
                  <c:v>0.80133885068630972</c:v>
                </c:pt>
                <c:pt idx="1">
                  <c:v>5.8732070130680117E-2</c:v>
                </c:pt>
                <c:pt idx="2">
                  <c:v>3.309880740836485E-2</c:v>
                </c:pt>
                <c:pt idx="3">
                  <c:v>2.8450668017312223E-2</c:v>
                </c:pt>
                <c:pt idx="4">
                  <c:v>2.6784220484833626E-2</c:v>
                </c:pt>
                <c:pt idx="5">
                  <c:v>2.4524033879785856E-2</c:v>
                </c:pt>
                <c:pt idx="6">
                  <c:v>1.5256209010840283E-2</c:v>
                </c:pt>
                <c:pt idx="7">
                  <c:v>1.1122933083588896E-2</c:v>
                </c:pt>
                <c:pt idx="8">
                  <c:v>5.5901681082841631E-4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8D-41C7-92DE-11DFD93DFA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92"/>
        <c:axId val="1563338080"/>
        <c:axId val="1563341408"/>
      </c:barChart>
      <c:catAx>
        <c:axId val="15633380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63341408"/>
        <c:crosses val="autoZero"/>
        <c:auto val="1"/>
        <c:lblAlgn val="ctr"/>
        <c:lblOffset val="100"/>
        <c:noMultiLvlLbl val="0"/>
      </c:catAx>
      <c:valAx>
        <c:axId val="1563341408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1563338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31614379084967"/>
          <c:y val="6.2589605734767031E-2"/>
          <c:w val="0.61572745098039205"/>
          <c:h val="0.874820788530465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'СВОД ФИН Произв'!$F$13</c:f>
              <c:strCache>
                <c:ptCount val="1"/>
                <c:pt idx="0">
                  <c:v>Ср.ЦЕНА</c:v>
                </c:pt>
              </c:strCache>
            </c:strRef>
          </c:tx>
          <c:spPr>
            <a:solidFill>
              <a:srgbClr val="74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'СВОД ФИН Произв'!$E$30:$E$38</c:f>
              <c:strCache>
                <c:ptCount val="9"/>
                <c:pt idx="0">
                  <c:v> SUV </c:v>
                </c:pt>
                <c:pt idx="1">
                  <c:v> B </c:v>
                </c:pt>
                <c:pt idx="2">
                  <c:v> D </c:v>
                </c:pt>
                <c:pt idx="3">
                  <c:v> C </c:v>
                </c:pt>
                <c:pt idx="4">
                  <c:v> F+S </c:v>
                </c:pt>
                <c:pt idx="5">
                  <c:v> B+ </c:v>
                </c:pt>
                <c:pt idx="6">
                  <c:v> Minivan </c:v>
                </c:pt>
                <c:pt idx="7">
                  <c:v> E </c:v>
                </c:pt>
                <c:pt idx="8">
                  <c:v> A </c:v>
                </c:pt>
              </c:strCache>
            </c:strRef>
          </c:cat>
          <c:val>
            <c:numRef>
              <c:f>'СВОД ФИН Произв'!$F$30:$F$38</c:f>
              <c:numCache>
                <c:formatCode>_-* #\ ##0.000_-;\-* #\ ##0.000_-;_-* "-"??_-;_-@_-</c:formatCode>
                <c:ptCount val="9"/>
                <c:pt idx="0">
                  <c:v>3.1853471130688988</c:v>
                </c:pt>
                <c:pt idx="1">
                  <c:v>0.82701547840447409</c:v>
                </c:pt>
                <c:pt idx="2">
                  <c:v>2.9890265407721217</c:v>
                </c:pt>
                <c:pt idx="3">
                  <c:v>2.2319909731584482</c:v>
                </c:pt>
                <c:pt idx="4">
                  <c:v>16.163301659216685</c:v>
                </c:pt>
                <c:pt idx="5">
                  <c:v>1.422526385833538</c:v>
                </c:pt>
                <c:pt idx="6">
                  <c:v>5.3477311644411474</c:v>
                </c:pt>
                <c:pt idx="7">
                  <c:v>6.3245718351383866</c:v>
                </c:pt>
                <c:pt idx="8">
                  <c:v>1.4797879169000934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9F-49DD-A9E1-F2B7433AD8B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92"/>
        <c:axId val="1563338080"/>
        <c:axId val="1563341408"/>
      </c:barChart>
      <c:catAx>
        <c:axId val="15633380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63341408"/>
        <c:crosses val="autoZero"/>
        <c:auto val="1"/>
        <c:lblAlgn val="ctr"/>
        <c:lblOffset val="100"/>
        <c:noMultiLvlLbl val="0"/>
      </c:catAx>
      <c:valAx>
        <c:axId val="1563341408"/>
        <c:scaling>
          <c:orientation val="minMax"/>
        </c:scaling>
        <c:delete val="1"/>
        <c:axPos val="t"/>
        <c:numFmt formatCode="_-* #\ ##0.000_-;\-* #\ ##0.000_-;_-* &quot;-&quot;??_-;_-@_-" sourceLinked="1"/>
        <c:majorTickMark val="none"/>
        <c:minorTickMark val="none"/>
        <c:tickLblPos val="nextTo"/>
        <c:crossAx val="1563338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'СВОД ФИН Марки'!$J$3</c:f>
              <c:strCache>
                <c:ptCount val="1"/>
                <c:pt idx="0">
                  <c:v>Ср.Цена, млн.руб.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'СВОД ФИН Марки'!$G$4:$G$13</c:f>
              <c:strCache>
                <c:ptCount val="10"/>
                <c:pt idx="0">
                  <c:v>CHERY</c:v>
                </c:pt>
                <c:pt idx="1">
                  <c:v>LADA</c:v>
                </c:pt>
                <c:pt idx="2">
                  <c:v>GEELY</c:v>
                </c:pt>
                <c:pt idx="3">
                  <c:v>HAVAL</c:v>
                </c:pt>
                <c:pt idx="4">
                  <c:v>EXEED</c:v>
                </c:pt>
                <c:pt idx="5">
                  <c:v>MERCEDES</c:v>
                </c:pt>
                <c:pt idx="6">
                  <c:v>CHANGAN</c:v>
                </c:pt>
                <c:pt idx="7">
                  <c:v>OMODA</c:v>
                </c:pt>
                <c:pt idx="8">
                  <c:v>KIA</c:v>
                </c:pt>
                <c:pt idx="9">
                  <c:v>TOYOTA</c:v>
                </c:pt>
              </c:strCache>
            </c:strRef>
          </c:cat>
          <c:val>
            <c:numRef>
              <c:f>'СВОД ФИН Марки'!$J$4:$J$13</c:f>
              <c:numCache>
                <c:formatCode>_-* #\ ##0.000_-;\-* #\ ##0.000_-;_-* "-"??_-;_-@_-</c:formatCode>
                <c:ptCount val="10"/>
                <c:pt idx="0">
                  <c:v>2.8453409573609139</c:v>
                </c:pt>
                <c:pt idx="1">
                  <c:v>0.93152208228744904</c:v>
                </c:pt>
                <c:pt idx="2">
                  <c:v>3.2011323158687235</c:v>
                </c:pt>
                <c:pt idx="3">
                  <c:v>2.4459907114182848</c:v>
                </c:pt>
                <c:pt idx="4">
                  <c:v>4.2312404881207968</c:v>
                </c:pt>
                <c:pt idx="5">
                  <c:v>18.829236538864627</c:v>
                </c:pt>
                <c:pt idx="6">
                  <c:v>2.6854613456688421</c:v>
                </c:pt>
                <c:pt idx="7">
                  <c:v>2.6397480687643209</c:v>
                </c:pt>
                <c:pt idx="8">
                  <c:v>2.9813661288163456</c:v>
                </c:pt>
                <c:pt idx="9">
                  <c:v>4.5277691652036598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67-4FC4-A8B1-52D5A350CD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138960"/>
        <c:axId val="1298144368"/>
      </c:barChart>
      <c:catAx>
        <c:axId val="12981389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98144368"/>
        <c:crosses val="autoZero"/>
        <c:auto val="1"/>
        <c:lblAlgn val="ctr"/>
        <c:lblOffset val="100"/>
        <c:noMultiLvlLbl val="0"/>
      </c:catAx>
      <c:valAx>
        <c:axId val="129814436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00_-;\-* #\ ##0.0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98138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ТОП-10 Марок, Выручка за</a:t>
            </a:r>
            <a:r>
              <a:rPr lang="ru-RU" b="1" baseline="0"/>
              <a:t> 12</a:t>
            </a:r>
            <a:r>
              <a:rPr lang="en-US" b="1" baseline="0"/>
              <a:t>M'2023</a:t>
            </a:r>
            <a:r>
              <a:rPr lang="ru-RU" b="1" baseline="0"/>
              <a:t> г</a:t>
            </a:r>
            <a:r>
              <a:rPr lang="ru-RU" b="1"/>
              <a:t>, млн.руб.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0760414052054613"/>
          <c:y val="7.9558129558129562E-2"/>
          <c:w val="0.69070092574439979"/>
          <c:h val="0.896846846846846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'СВОД ФИН Марки'!$H$3</c:f>
              <c:strCache>
                <c:ptCount val="1"/>
                <c:pt idx="0">
                  <c:v>Оборот, млн.руб.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'СВОД ФИН Марки'!$G$4:$G$13</c:f>
              <c:strCache>
                <c:ptCount val="10"/>
                <c:pt idx="0">
                  <c:v>CHERY</c:v>
                </c:pt>
                <c:pt idx="1">
                  <c:v>LADA</c:v>
                </c:pt>
                <c:pt idx="2">
                  <c:v>GEELY</c:v>
                </c:pt>
                <c:pt idx="3">
                  <c:v>HAVAL</c:v>
                </c:pt>
                <c:pt idx="4">
                  <c:v>EXEED</c:v>
                </c:pt>
                <c:pt idx="5">
                  <c:v>MERCEDES</c:v>
                </c:pt>
                <c:pt idx="6">
                  <c:v>CHANGAN</c:v>
                </c:pt>
                <c:pt idx="7">
                  <c:v>OMODA</c:v>
                </c:pt>
                <c:pt idx="8">
                  <c:v>KIA</c:v>
                </c:pt>
                <c:pt idx="9">
                  <c:v>TOYOTA</c:v>
                </c:pt>
              </c:strCache>
            </c:strRef>
          </c:cat>
          <c:val>
            <c:numRef>
              <c:f>'СВОД ФИН Марки'!$H$4:$H$13</c:f>
              <c:numCache>
                <c:formatCode>_-* #\ ##0_-;\-* #\ ##0_-;_-* "-"??_-;_-@_-</c:formatCode>
                <c:ptCount val="10"/>
                <c:pt idx="0">
                  <c:v>341127.92737799999</c:v>
                </c:pt>
                <c:pt idx="1">
                  <c:v>304381.361042</c:v>
                </c:pt>
                <c:pt idx="2">
                  <c:v>301882.78304800001</c:v>
                </c:pt>
                <c:pt idx="3">
                  <c:v>275161.72508100001</c:v>
                </c:pt>
                <c:pt idx="4">
                  <c:v>179341.12808900001</c:v>
                </c:pt>
                <c:pt idx="5">
                  <c:v>129356.855022</c:v>
                </c:pt>
                <c:pt idx="6">
                  <c:v>127137.79648800001</c:v>
                </c:pt>
                <c:pt idx="7">
                  <c:v>111748.45499499999</c:v>
                </c:pt>
                <c:pt idx="8">
                  <c:v>101557.255812</c:v>
                </c:pt>
                <c:pt idx="9">
                  <c:v>97487.397895999995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2-4694-B9D1-1D8A4E9BD9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92"/>
        <c:axId val="1298138960"/>
        <c:axId val="1298144368"/>
      </c:barChart>
      <c:catAx>
        <c:axId val="12981389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98144368"/>
        <c:crosses val="autoZero"/>
        <c:auto val="1"/>
        <c:lblAlgn val="ctr"/>
        <c:lblOffset val="100"/>
        <c:noMultiLvlLbl val="0"/>
      </c:catAx>
      <c:valAx>
        <c:axId val="1298144368"/>
        <c:scaling>
          <c:orientation val="minMax"/>
        </c:scaling>
        <c:delete val="1"/>
        <c:axPos val="t"/>
        <c:numFmt formatCode="_-* #\ ##0_-;\-* #\ ##0_-;_-* &quot;-&quot;??_-;_-@_-" sourceLinked="1"/>
        <c:majorTickMark val="none"/>
        <c:minorTickMark val="none"/>
        <c:tickLblPos val="nextTo"/>
        <c:crossAx val="1298138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40850280810847611"/>
          <c:y val="8.6813470136353779E-2"/>
          <c:w val="0.43257707337262657"/>
          <c:h val="0.88347747468894799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'СВОД ФИН Марки'!$I$3</c:f>
              <c:strCache>
                <c:ptCount val="1"/>
                <c:pt idx="0">
                  <c:v>Доля, %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'СВОД ФИН Марки'!$G$4:$G$13</c:f>
              <c:strCache>
                <c:ptCount val="10"/>
                <c:pt idx="0">
                  <c:v>CHERY</c:v>
                </c:pt>
                <c:pt idx="1">
                  <c:v>LADA</c:v>
                </c:pt>
                <c:pt idx="2">
                  <c:v>GEELY</c:v>
                </c:pt>
                <c:pt idx="3">
                  <c:v>HAVAL</c:v>
                </c:pt>
                <c:pt idx="4">
                  <c:v>EXEED</c:v>
                </c:pt>
                <c:pt idx="5">
                  <c:v>MERCEDES</c:v>
                </c:pt>
                <c:pt idx="6">
                  <c:v>CHANGAN</c:v>
                </c:pt>
                <c:pt idx="7">
                  <c:v>OMODA</c:v>
                </c:pt>
                <c:pt idx="8">
                  <c:v>KIA</c:v>
                </c:pt>
                <c:pt idx="9">
                  <c:v>TOYOTA</c:v>
                </c:pt>
              </c:strCache>
            </c:strRef>
          </c:cat>
          <c:val>
            <c:numRef>
              <c:f>'СВОД ФИН Марки'!$I$4:$I$13</c:f>
              <c:numCache>
                <c:formatCode>0.0%</c:formatCode>
                <c:ptCount val="10"/>
                <c:pt idx="0">
                  <c:v>0.12032425910357471</c:v>
                </c:pt>
                <c:pt idx="1">
                  <c:v>0.10736283608856562</c:v>
                </c:pt>
                <c:pt idx="2">
                  <c:v>0.10648152581810098</c:v>
                </c:pt>
                <c:pt idx="3">
                  <c:v>9.705634762452485E-2</c:v>
                </c:pt>
                <c:pt idx="4">
                  <c:v>6.3258052572742515E-2</c:v>
                </c:pt>
                <c:pt idx="5">
                  <c:v>4.5627362907885091E-2</c:v>
                </c:pt>
                <c:pt idx="6">
                  <c:v>4.4844646065956326E-2</c:v>
                </c:pt>
                <c:pt idx="7">
                  <c:v>3.9416444606551138E-2</c:v>
                </c:pt>
                <c:pt idx="8">
                  <c:v>3.5821756536017886E-2</c:v>
                </c:pt>
                <c:pt idx="9">
                  <c:v>3.4386216965383777E-2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29-4ECD-A0FD-8E72CE2D0A6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92"/>
        <c:axId val="1298138960"/>
        <c:axId val="12981443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'СВОД ФИН Марки'!$H$3</c15:sqref>
                        </c15:formulaRef>
                      </c:ext>
                    </c:extLst>
                    <c:strCache>
                      <c:ptCount val="1"/>
                      <c:pt idx="0">
                        <c:v>Оборот, млн.руб.</c:v>
                      </c:pt>
                    </c:strCache>
                  </c:strRef>
                </c:tx>
                <c:spPr>
                  <a:solidFill>
                    <a:schemeClr val="tx1">
                      <a:lumMod val="50000"/>
                      <a:lumOff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'СВОД ФИН Марки'!$G$4:$G$13</c15:sqref>
                        </c15:formulaRef>
                      </c:ext>
                    </c:extLst>
                    <c:strCache>
                      <c:ptCount val="10"/>
                      <c:pt idx="0">
                        <c:v>CHERY</c:v>
                      </c:pt>
                      <c:pt idx="1">
                        <c:v>LADA</c:v>
                      </c:pt>
                      <c:pt idx="2">
                        <c:v>GEELY</c:v>
                      </c:pt>
                      <c:pt idx="3">
                        <c:v>HAVAL</c:v>
                      </c:pt>
                      <c:pt idx="4">
                        <c:v>EXEED</c:v>
                      </c:pt>
                      <c:pt idx="5">
                        <c:v>MERCEDES</c:v>
                      </c:pt>
                      <c:pt idx="6">
                        <c:v>CHANGAN</c:v>
                      </c:pt>
                      <c:pt idx="7">
                        <c:v>OMODA</c:v>
                      </c:pt>
                      <c:pt idx="8">
                        <c:v>KIA</c:v>
                      </c:pt>
                      <c:pt idx="9">
                        <c:v>TOYOTA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'СВОД ФИН Марки'!$H$4:$H$13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10"/>
                      <c:pt idx="0">
                        <c:v>341127.92737799999</c:v>
                      </c:pt>
                      <c:pt idx="1">
                        <c:v>304381.361042</c:v>
                      </c:pt>
                      <c:pt idx="2">
                        <c:v>301882.78304800001</c:v>
                      </c:pt>
                      <c:pt idx="3">
                        <c:v>275161.72508100001</c:v>
                      </c:pt>
                      <c:pt idx="4">
                        <c:v>179341.12808900001</c:v>
                      </c:pt>
                      <c:pt idx="5">
                        <c:v>129356.855022</c:v>
                      </c:pt>
                      <c:pt idx="6">
                        <c:v>127137.79648800001</c:v>
                      </c:pt>
                      <c:pt idx="7">
                        <c:v>111748.45499499999</c:v>
                      </c:pt>
                      <c:pt idx="8">
                        <c:v>101557.255812</c:v>
                      </c:pt>
                      <c:pt idx="9">
                        <c:v>97487.397895999995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A6E-4D00-B9F4-533465FF4938}"/>
                  </c:ext>
                </c:extLst>
              </c15:ser>
            </c15:filteredBarSeries>
          </c:ext>
        </c:extLst>
      </c:barChart>
      <c:catAx>
        <c:axId val="12981389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98144368"/>
        <c:crosses val="autoZero"/>
        <c:auto val="1"/>
        <c:lblAlgn val="ctr"/>
        <c:lblOffset val="100"/>
        <c:noMultiLvlLbl val="0"/>
      </c:catAx>
      <c:valAx>
        <c:axId val="1298144368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1298138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Средняя цена авто, млн.руб.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3655970321837563"/>
          <c:y val="7.8814255908350728E-2"/>
          <c:w val="0.64574691436088716"/>
          <c:h val="0.89771686919756943"/>
        </c:manualLayout>
      </c:layout>
      <c:barChart>
        <c:barDir val="bar"/>
        <c:grouping val="clustered"/>
        <c:varyColors val="0"/>
        <c:ser>
          <c:idx val="2"/>
          <c:order val="2"/>
          <c:tx>
            <c:strRef>
              <c:f>'СВОД ФИН Марки'!$J$3</c:f>
              <c:strCache>
                <c:ptCount val="1"/>
                <c:pt idx="0">
                  <c:v>Ср.Цена, млн.руб.</c:v>
                </c:pt>
              </c:strCache>
            </c:strRef>
          </c:tx>
          <c:spPr>
            <a:solidFill>
              <a:srgbClr val="74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'СВОД ФИН Марки'!$G$4:$G$13</c:f>
              <c:strCache>
                <c:ptCount val="10"/>
                <c:pt idx="0">
                  <c:v>CHERY</c:v>
                </c:pt>
                <c:pt idx="1">
                  <c:v>LADA</c:v>
                </c:pt>
                <c:pt idx="2">
                  <c:v>GEELY</c:v>
                </c:pt>
                <c:pt idx="3">
                  <c:v>HAVAL</c:v>
                </c:pt>
                <c:pt idx="4">
                  <c:v>EXEED</c:v>
                </c:pt>
                <c:pt idx="5">
                  <c:v>MERCEDES</c:v>
                </c:pt>
                <c:pt idx="6">
                  <c:v>CHANGAN</c:v>
                </c:pt>
                <c:pt idx="7">
                  <c:v>OMODA</c:v>
                </c:pt>
                <c:pt idx="8">
                  <c:v>KIA</c:v>
                </c:pt>
                <c:pt idx="9">
                  <c:v>TOYOTA</c:v>
                </c:pt>
              </c:strCache>
            </c:strRef>
          </c:cat>
          <c:val>
            <c:numRef>
              <c:f>'СВОД ФИН Марки'!$J$4:$J$13</c:f>
              <c:numCache>
                <c:formatCode>_-* #\ ##0.000_-;\-* #\ ##0.000_-;_-* "-"??_-;_-@_-</c:formatCode>
                <c:ptCount val="10"/>
                <c:pt idx="0">
                  <c:v>2.8453409573609139</c:v>
                </c:pt>
                <c:pt idx="1">
                  <c:v>0.93152208228744904</c:v>
                </c:pt>
                <c:pt idx="2">
                  <c:v>3.2011323158687235</c:v>
                </c:pt>
                <c:pt idx="3">
                  <c:v>2.4459907114182848</c:v>
                </c:pt>
                <c:pt idx="4">
                  <c:v>4.2312404881207968</c:v>
                </c:pt>
                <c:pt idx="5">
                  <c:v>18.829236538864627</c:v>
                </c:pt>
                <c:pt idx="6">
                  <c:v>2.6854613456688421</c:v>
                </c:pt>
                <c:pt idx="7">
                  <c:v>2.6397480687643209</c:v>
                </c:pt>
                <c:pt idx="8">
                  <c:v>2.9813661288163456</c:v>
                </c:pt>
                <c:pt idx="9">
                  <c:v>4.5277691652036598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19-42C8-98BF-FB83EF0F88F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92"/>
        <c:axId val="1298138960"/>
        <c:axId val="12981443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'СВОД ФИН Марки'!$H$3</c15:sqref>
                        </c15:formulaRef>
                      </c:ext>
                    </c:extLst>
                    <c:strCache>
                      <c:ptCount val="1"/>
                      <c:pt idx="0">
                        <c:v>Оборот, млн.руб.</c:v>
                      </c:pt>
                    </c:strCache>
                  </c:strRef>
                </c:tx>
                <c:spPr>
                  <a:solidFill>
                    <a:srgbClr val="740000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'СВОД ФИН Марки'!$G$4:$G$13</c15:sqref>
                        </c15:formulaRef>
                      </c:ext>
                    </c:extLst>
                    <c:strCache>
                      <c:ptCount val="10"/>
                      <c:pt idx="0">
                        <c:v>CHERY</c:v>
                      </c:pt>
                      <c:pt idx="1">
                        <c:v>LADA</c:v>
                      </c:pt>
                      <c:pt idx="2">
                        <c:v>GEELY</c:v>
                      </c:pt>
                      <c:pt idx="3">
                        <c:v>HAVAL</c:v>
                      </c:pt>
                      <c:pt idx="4">
                        <c:v>EXEED</c:v>
                      </c:pt>
                      <c:pt idx="5">
                        <c:v>MERCEDES</c:v>
                      </c:pt>
                      <c:pt idx="6">
                        <c:v>CHANGAN</c:v>
                      </c:pt>
                      <c:pt idx="7">
                        <c:v>OMODA</c:v>
                      </c:pt>
                      <c:pt idx="8">
                        <c:v>KIA</c:v>
                      </c:pt>
                      <c:pt idx="9">
                        <c:v>TOYOTA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'СВОД ФИН Марки'!$H$4:$H$13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10"/>
                      <c:pt idx="0">
                        <c:v>341127.92737799999</c:v>
                      </c:pt>
                      <c:pt idx="1">
                        <c:v>304381.361042</c:v>
                      </c:pt>
                      <c:pt idx="2">
                        <c:v>301882.78304800001</c:v>
                      </c:pt>
                      <c:pt idx="3">
                        <c:v>275161.72508100001</c:v>
                      </c:pt>
                      <c:pt idx="4">
                        <c:v>179341.12808900001</c:v>
                      </c:pt>
                      <c:pt idx="5">
                        <c:v>129356.855022</c:v>
                      </c:pt>
                      <c:pt idx="6">
                        <c:v>127137.79648800001</c:v>
                      </c:pt>
                      <c:pt idx="7">
                        <c:v>111748.45499499999</c:v>
                      </c:pt>
                      <c:pt idx="8">
                        <c:v>101557.255812</c:v>
                      </c:pt>
                      <c:pt idx="9">
                        <c:v>97487.397895999995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7781-481A-A335-0FFD4B221CFA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'СВОД ФИН Марки'!$I$3</c15:sqref>
                        </c15:formulaRef>
                      </c:ext>
                    </c:extLst>
                    <c:strCache>
                      <c:ptCount val="1"/>
                      <c:pt idx="0">
                        <c:v>Доля, %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'СВОД ФИН Марки'!$G$4:$G$13</c15:sqref>
                        </c15:formulaRef>
                      </c:ext>
                    </c:extLst>
                    <c:strCache>
                      <c:ptCount val="10"/>
                      <c:pt idx="0">
                        <c:v>CHERY</c:v>
                      </c:pt>
                      <c:pt idx="1">
                        <c:v>LADA</c:v>
                      </c:pt>
                      <c:pt idx="2">
                        <c:v>GEELY</c:v>
                      </c:pt>
                      <c:pt idx="3">
                        <c:v>HAVAL</c:v>
                      </c:pt>
                      <c:pt idx="4">
                        <c:v>EXEED</c:v>
                      </c:pt>
                      <c:pt idx="5">
                        <c:v>MERCEDES</c:v>
                      </c:pt>
                      <c:pt idx="6">
                        <c:v>CHANGAN</c:v>
                      </c:pt>
                      <c:pt idx="7">
                        <c:v>OMODA</c:v>
                      </c:pt>
                      <c:pt idx="8">
                        <c:v>KIA</c:v>
                      </c:pt>
                      <c:pt idx="9">
                        <c:v>TOYOTA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'СВОД ФИН Марки'!$I$4:$I$13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0.12032425910357471</c:v>
                      </c:pt>
                      <c:pt idx="1">
                        <c:v>0.10736283608856562</c:v>
                      </c:pt>
                      <c:pt idx="2">
                        <c:v>0.10648152581810098</c:v>
                      </c:pt>
                      <c:pt idx="3">
                        <c:v>9.705634762452485E-2</c:v>
                      </c:pt>
                      <c:pt idx="4">
                        <c:v>6.3258052572742515E-2</c:v>
                      </c:pt>
                      <c:pt idx="5">
                        <c:v>4.5627362907885091E-2</c:v>
                      </c:pt>
                      <c:pt idx="6">
                        <c:v>4.4844646065956326E-2</c:v>
                      </c:pt>
                      <c:pt idx="7">
                        <c:v>3.9416444606551138E-2</c:v>
                      </c:pt>
                      <c:pt idx="8">
                        <c:v>3.5821756536017886E-2</c:v>
                      </c:pt>
                      <c:pt idx="9">
                        <c:v>3.4386216965383777E-2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5719-42C8-98BF-FB83EF0F88F6}"/>
                  </c:ext>
                </c:extLst>
              </c15:ser>
            </c15:filteredBarSeries>
          </c:ext>
        </c:extLst>
      </c:barChart>
      <c:catAx>
        <c:axId val="12981389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98144368"/>
        <c:crosses val="autoZero"/>
        <c:auto val="1"/>
        <c:lblAlgn val="ctr"/>
        <c:lblOffset val="100"/>
        <c:noMultiLvlLbl val="0"/>
      </c:catAx>
      <c:valAx>
        <c:axId val="1298144368"/>
        <c:scaling>
          <c:orientation val="minMax"/>
        </c:scaling>
        <c:delete val="1"/>
        <c:axPos val="t"/>
        <c:numFmt formatCode="_-* #\ ##0.000_-;\-* #\ ##0.000_-;_-* &quot;-&quot;??_-;_-@_-" sourceLinked="1"/>
        <c:majorTickMark val="none"/>
        <c:minorTickMark val="none"/>
        <c:tickLblPos val="nextTo"/>
        <c:crossAx val="1298138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682724461374776"/>
          <c:y val="0.19157827427122712"/>
          <c:w val="0.40634588726236903"/>
          <c:h val="0.48602165548017839"/>
        </c:manualLayout>
      </c:layout>
      <c:doughnutChart>
        <c:varyColors val="1"/>
        <c:ser>
          <c:idx val="0"/>
          <c:order val="0"/>
          <c:tx>
            <c:strRef>
              <c:f>'СВОД ФИН Произв'!$G$4</c:f>
              <c:strCache>
                <c:ptCount val="1"/>
                <c:pt idx="0">
                  <c:v>Доля Выручки</c:v>
                </c:pt>
              </c:strCache>
            </c:strRef>
          </c:tx>
          <c:dPt>
            <c:idx val="0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BB-4DF5-92B8-11B61EAF2045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4BB-4DF5-92B8-11B61EAF2045}"/>
              </c:ext>
            </c:extLst>
          </c:dPt>
          <c:dLbls>
            <c:dLbl>
              <c:idx val="0"/>
              <c:layout>
                <c:manualLayout>
                  <c:x val="0.24162413364901367"/>
                  <c:y val="-2.8594672349954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762937885949172"/>
                      <c:h val="0.296413494034498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4BB-4DF5-92B8-11B61EAF2045}"/>
                </c:ext>
              </c:extLst>
            </c:dLbl>
            <c:dLbl>
              <c:idx val="1"/>
              <c:layout>
                <c:manualLayout>
                  <c:x val="-0.17656962797237058"/>
                  <c:y val="-7.4346472333959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01089669284421"/>
                      <c:h val="0.296413494034498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4BB-4DF5-92B8-11B61EAF20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'СВОД ФИН Произв'!$E$5:$E$6</c:f>
              <c:strCache>
                <c:ptCount val="2"/>
                <c:pt idx="0">
                  <c:v> ИНОМАРКИ </c:v>
                </c:pt>
                <c:pt idx="1">
                  <c:v> ОТЕЧЕСТВЕННЫЕ </c:v>
                </c:pt>
              </c:strCache>
            </c:strRef>
          </c:cat>
          <c:val>
            <c:numRef>
              <c:f>'СВОД ФИН Произв'!$G$5:$G$6</c:f>
              <c:numCache>
                <c:formatCode>0.0%</c:formatCode>
                <c:ptCount val="2"/>
                <c:pt idx="0">
                  <c:v>0.87304150144062442</c:v>
                </c:pt>
                <c:pt idx="1">
                  <c:v>0.12695849855937558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BB-4DF5-92B8-11B61EAF204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49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Средняя</a:t>
            </a:r>
            <a:r>
              <a:rPr lang="ru-RU" b="1" baseline="0"/>
              <a:t> цена авто, млн.руб.</a:t>
            </a:r>
            <a:endParaRPr lang="ru-RU" b="1"/>
          </a:p>
        </c:rich>
      </c:tx>
      <c:layout>
        <c:manualLayout>
          <c:xMode val="edge"/>
          <c:yMode val="edge"/>
          <c:x val="0.13389176245210729"/>
          <c:y val="1.24981547999803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51141954022988501"/>
          <c:y val="0.29237625575311049"/>
          <c:w val="0.33449361430395913"/>
          <c:h val="0.620911994090938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'СВОД ФИН Произв'!$F$4</c:f>
              <c:strCache>
                <c:ptCount val="1"/>
                <c:pt idx="0">
                  <c:v>Ср.ЦЕНА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9E2-422E-A1E3-FFDD35BCBE9D}"/>
              </c:ext>
            </c:extLst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F9E2-422E-A1E3-FFDD35BCBE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'СВОД ФИН Произв'!$E$5:$E$6</c:f>
              <c:strCache>
                <c:ptCount val="2"/>
                <c:pt idx="0">
                  <c:v> ИНОМАРКИ </c:v>
                </c:pt>
                <c:pt idx="1">
                  <c:v> ОТЕЧЕСТВЕННЫЕ </c:v>
                </c:pt>
              </c:strCache>
            </c:strRef>
          </c:cat>
          <c:val>
            <c:numRef>
              <c:f>'СВОД ФИН Произв'!$F$5:$F$6</c:f>
              <c:numCache>
                <c:formatCode>_-* #\ ##0.000_-;\-* #\ ##0.000_-;_-* "-"??_-;_-@_-</c:formatCode>
                <c:ptCount val="2"/>
                <c:pt idx="0">
                  <c:v>3.5406826337074566</c:v>
                </c:pt>
                <c:pt idx="1">
                  <c:v>1.0258662926914077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E2-422E-A1E3-FFDD35BCBE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63353472"/>
        <c:axId val="1563354304"/>
      </c:barChart>
      <c:catAx>
        <c:axId val="1563353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63354304"/>
        <c:crosses val="autoZero"/>
        <c:auto val="1"/>
        <c:lblAlgn val="ctr"/>
        <c:lblOffset val="100"/>
        <c:noMultiLvlLbl val="0"/>
      </c:catAx>
      <c:valAx>
        <c:axId val="1563354304"/>
        <c:scaling>
          <c:orientation val="minMax"/>
        </c:scaling>
        <c:delete val="1"/>
        <c:axPos val="b"/>
        <c:numFmt formatCode="_-* #\ ##0.000_-;\-* #\ ##0.000_-;_-* &quot;-&quot;??_-;_-@_-" sourceLinked="1"/>
        <c:majorTickMark val="none"/>
        <c:minorTickMark val="none"/>
        <c:tickLblPos val="nextTo"/>
        <c:crossAx val="1563353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595182514635955"/>
          <c:y val="6.9485997601564209E-2"/>
          <c:w val="0.63812757590012048"/>
          <c:h val="0.861028004796871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'СВОД ФИН Произв'!$G$13</c:f>
              <c:strCache>
                <c:ptCount val="1"/>
                <c:pt idx="0">
                  <c:v>Доля Выручки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'СВОД ФИН Произв'!$E$14:$E$20</c:f>
              <c:strCache>
                <c:ptCount val="7"/>
                <c:pt idx="0">
                  <c:v> КИТАЙ </c:v>
                </c:pt>
                <c:pt idx="1">
                  <c:v> ЕВРОПА </c:v>
                </c:pt>
                <c:pt idx="2">
                  <c:v> РОССИЯ </c:v>
                </c:pt>
                <c:pt idx="3">
                  <c:v> КОРЕЯ </c:v>
                </c:pt>
                <c:pt idx="4">
                  <c:v> ЯПОНИЯ </c:v>
                </c:pt>
                <c:pt idx="5">
                  <c:v> США </c:v>
                </c:pt>
                <c:pt idx="6">
                  <c:v> ИРАН </c:v>
                </c:pt>
              </c:strCache>
            </c:strRef>
          </c:cat>
          <c:val>
            <c:numRef>
              <c:f>'СВОД ФИН Произв'!$G$14:$G$20</c:f>
              <c:numCache>
                <c:formatCode>0.0%</c:formatCode>
                <c:ptCount val="7"/>
                <c:pt idx="0">
                  <c:v>0.58553733413516373</c:v>
                </c:pt>
                <c:pt idx="1">
                  <c:v>0.13110064779135303</c:v>
                </c:pt>
                <c:pt idx="2">
                  <c:v>0.12695849855937558</c:v>
                </c:pt>
                <c:pt idx="3">
                  <c:v>7.1799311460800139E-2</c:v>
                </c:pt>
                <c:pt idx="4">
                  <c:v>7.076896094513549E-2</c:v>
                </c:pt>
                <c:pt idx="5">
                  <c:v>1.3760877283876006E-2</c:v>
                </c:pt>
                <c:pt idx="6" formatCode="0.000%">
                  <c:v>7.4369824296063839E-5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1-4AE4-A720-44DCEB4D32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92"/>
        <c:axId val="1155351136"/>
        <c:axId val="1155352800"/>
      </c:barChart>
      <c:catAx>
        <c:axId val="11553511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55352800"/>
        <c:crosses val="autoZero"/>
        <c:auto val="1"/>
        <c:lblAlgn val="ctr"/>
        <c:lblOffset val="100"/>
        <c:noMultiLvlLbl val="0"/>
      </c:catAx>
      <c:valAx>
        <c:axId val="1155352800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1155351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821688471995221"/>
          <c:y val="6.9485997601564209E-2"/>
          <c:w val="0.63479496148207804"/>
          <c:h val="0.861028004796871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'СВОД ФИН Произв'!$F$13</c:f>
              <c:strCache>
                <c:ptCount val="1"/>
                <c:pt idx="0">
                  <c:v>Ср.ЦЕНА</c:v>
                </c:pt>
              </c:strCache>
            </c:strRef>
          </c:tx>
          <c:spPr>
            <a:solidFill>
              <a:srgbClr val="74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'СВОД ФИН Произв'!$E$14:$E$20</c:f>
              <c:strCache>
                <c:ptCount val="7"/>
                <c:pt idx="0">
                  <c:v> КИТАЙ </c:v>
                </c:pt>
                <c:pt idx="1">
                  <c:v> ЕВРОПА </c:v>
                </c:pt>
                <c:pt idx="2">
                  <c:v> РОССИЯ </c:v>
                </c:pt>
                <c:pt idx="3">
                  <c:v> КОРЕЯ </c:v>
                </c:pt>
                <c:pt idx="4">
                  <c:v> ЯПОНИЯ </c:v>
                </c:pt>
                <c:pt idx="5">
                  <c:v> США </c:v>
                </c:pt>
                <c:pt idx="6">
                  <c:v> ИРАН </c:v>
                </c:pt>
              </c:strCache>
            </c:strRef>
          </c:cat>
          <c:val>
            <c:numRef>
              <c:f>'СВОД ФИН Произв'!$F$14:$F$20</c:f>
              <c:numCache>
                <c:formatCode>_-* #\ ##0.000_-;\-* #\ ##0.000_-;_-* "-"??_-;_-@_-</c:formatCode>
                <c:ptCount val="7"/>
                <c:pt idx="0">
                  <c:v>3.0748208862899671</c:v>
                </c:pt>
                <c:pt idx="1">
                  <c:v>8.6873542507713157</c:v>
                </c:pt>
                <c:pt idx="2">
                  <c:v>1.0258662926914077</c:v>
                </c:pt>
                <c:pt idx="3">
                  <c:v>3.2838532476164359</c:v>
                </c:pt>
                <c:pt idx="4">
                  <c:v>4.3040886721656122</c:v>
                </c:pt>
                <c:pt idx="5">
                  <c:v>5.0818127756936295</c:v>
                </c:pt>
                <c:pt idx="6">
                  <c:v>1.8994936936936937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60-439D-B582-372465D528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92"/>
        <c:axId val="1563338080"/>
        <c:axId val="1563341408"/>
      </c:barChart>
      <c:catAx>
        <c:axId val="15633380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63341408"/>
        <c:crosses val="autoZero"/>
        <c:auto val="1"/>
        <c:lblAlgn val="ctr"/>
        <c:lblOffset val="100"/>
        <c:noMultiLvlLbl val="0"/>
      </c:catAx>
      <c:valAx>
        <c:axId val="1563341408"/>
        <c:scaling>
          <c:orientation val="minMax"/>
        </c:scaling>
        <c:delete val="1"/>
        <c:axPos val="t"/>
        <c:numFmt formatCode="_-* #\ ##0.000_-;\-* #\ ##0.000_-;_-* &quot;-&quot;??_-;_-@_-" sourceLinked="1"/>
        <c:majorTickMark val="none"/>
        <c:minorTickMark val="none"/>
        <c:tickLblPos val="nextTo"/>
        <c:crossAx val="1563338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6" Type="http://schemas.openxmlformats.org/officeDocument/2006/relationships/chart" Target="../charts/chart7.xml"/><Relationship Id="rId11" Type="http://schemas.openxmlformats.org/officeDocument/2006/relationships/hyperlink" Target="mailto:at@automarketolog.ru" TargetMode="External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321672</xdr:colOff>
      <xdr:row>3</xdr:row>
      <xdr:rowOff>113211</xdr:rowOff>
    </xdr:from>
    <xdr:to>
      <xdr:col>25</xdr:col>
      <xdr:colOff>232409</xdr:colOff>
      <xdr:row>35</xdr:row>
      <xdr:rowOff>189411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125506</xdr:colOff>
      <xdr:row>3</xdr:row>
      <xdr:rowOff>89648</xdr:rowOff>
    </xdr:from>
    <xdr:to>
      <xdr:col>18</xdr:col>
      <xdr:colOff>122369</xdr:colOff>
      <xdr:row>35</xdr:row>
      <xdr:rowOff>154642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13136</xdr:colOff>
      <xdr:row>0</xdr:row>
      <xdr:rowOff>167508</xdr:rowOff>
    </xdr:from>
    <xdr:to>
      <xdr:col>27</xdr:col>
      <xdr:colOff>79393</xdr:colOff>
      <xdr:row>2</xdr:row>
      <xdr:rowOff>110508</xdr:rowOff>
    </xdr:to>
    <xdr:sp macro="" textlink="">
      <xdr:nvSpPr>
        <xdr:cNvPr id="23" name="Прямоугольник 22"/>
        <xdr:cNvSpPr/>
      </xdr:nvSpPr>
      <xdr:spPr>
        <a:xfrm>
          <a:off x="13136" y="167508"/>
          <a:ext cx="17712000" cy="313114"/>
        </a:xfrm>
        <a:prstGeom prst="rect">
          <a:avLst/>
        </a:prstGeom>
        <a:solidFill>
          <a:srgbClr val="1D24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/>
        </a:p>
      </xdr:txBody>
    </xdr:sp>
    <xdr:clientData/>
  </xdr:twoCellAnchor>
  <xdr:twoCellAnchor editAs="absolute">
    <xdr:from>
      <xdr:col>0</xdr:col>
      <xdr:colOff>161890</xdr:colOff>
      <xdr:row>1</xdr:row>
      <xdr:rowOff>3579</xdr:rowOff>
    </xdr:from>
    <xdr:to>
      <xdr:col>12</xdr:col>
      <xdr:colOff>97493</xdr:colOff>
      <xdr:row>2</xdr:row>
      <xdr:rowOff>147145</xdr:rowOff>
    </xdr:to>
    <xdr:sp macro="" textlink="">
      <xdr:nvSpPr>
        <xdr:cNvPr id="24" name="Прямоугольник 23"/>
        <xdr:cNvSpPr/>
      </xdr:nvSpPr>
      <xdr:spPr>
        <a:xfrm>
          <a:off x="161890" y="186459"/>
          <a:ext cx="7418443" cy="326446"/>
        </a:xfrm>
        <a:prstGeom prst="rect">
          <a:avLst/>
        </a:prstGeom>
        <a:noFill/>
      </xdr:spPr>
      <xdr:txBody>
        <a:bodyPr wrap="square" lIns="108000" tIns="0" rIns="36000" bIns="0">
          <a:noAutofit/>
        </a:bodyPr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ru-RU" sz="1800" b="1">
              <a:solidFill>
                <a:schemeClr val="bg1"/>
              </a:solidFill>
            </a:rPr>
            <a:t>ВЫРУЧКА - НОВЫЕ</a:t>
          </a:r>
          <a:r>
            <a:rPr lang="en-US" sz="1800" b="1">
              <a:solidFill>
                <a:schemeClr val="bg1"/>
              </a:solidFill>
            </a:rPr>
            <a:t> </a:t>
          </a:r>
          <a:r>
            <a:rPr lang="en-US" sz="1800" b="1" baseline="0">
              <a:solidFill>
                <a:schemeClr val="bg1"/>
              </a:solidFill>
            </a:rPr>
            <a:t> </a:t>
          </a:r>
          <a:r>
            <a:rPr lang="ru-RU" sz="1800" b="1" baseline="0">
              <a:solidFill>
                <a:schemeClr val="bg1"/>
              </a:solidFill>
            </a:rPr>
            <a:t>ЛЕГКОВЫЕ </a:t>
          </a:r>
          <a:r>
            <a:rPr lang="ru-RU" sz="1800" b="1">
              <a:solidFill>
                <a:schemeClr val="bg1"/>
              </a:solidFill>
            </a:rPr>
            <a:t>АВТОМОБИЛИ </a:t>
          </a:r>
          <a:r>
            <a:rPr lang="en-US" sz="1800" b="1">
              <a:solidFill>
                <a:schemeClr val="bg1"/>
              </a:solidFill>
            </a:rPr>
            <a:t> </a:t>
          </a:r>
          <a:r>
            <a:rPr lang="ru-RU" sz="1800" b="1">
              <a:solidFill>
                <a:schemeClr val="bg1"/>
              </a:solidFill>
            </a:rPr>
            <a:t>в</a:t>
          </a:r>
          <a:r>
            <a:rPr lang="en-US" sz="1800" b="1">
              <a:solidFill>
                <a:schemeClr val="bg1"/>
              </a:solidFill>
            </a:rPr>
            <a:t> </a:t>
          </a:r>
          <a:r>
            <a:rPr lang="ru-RU" sz="1800" b="1">
              <a:solidFill>
                <a:schemeClr val="bg1"/>
              </a:solidFill>
            </a:rPr>
            <a:t> РОССИИ</a:t>
          </a:r>
        </a:p>
      </xdr:txBody>
    </xdr:sp>
    <xdr:clientData/>
  </xdr:twoCellAnchor>
  <xdr:twoCellAnchor editAs="absolute">
    <xdr:from>
      <xdr:col>23</xdr:col>
      <xdr:colOff>317703</xdr:colOff>
      <xdr:row>0</xdr:row>
      <xdr:rowOff>183174</xdr:rowOff>
    </xdr:from>
    <xdr:to>
      <xdr:col>26</xdr:col>
      <xdr:colOff>383071</xdr:colOff>
      <xdr:row>2</xdr:row>
      <xdr:rowOff>90174</xdr:rowOff>
    </xdr:to>
    <xdr:pic>
      <xdr:nvPicPr>
        <xdr:cNvPr id="25" name="Рисунок 24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0283" b="14905"/>
        <a:stretch/>
      </xdr:blipFill>
      <xdr:spPr>
        <a:xfrm>
          <a:off x="15481503" y="183174"/>
          <a:ext cx="1926825" cy="277114"/>
        </a:xfrm>
        <a:prstGeom prst="rect">
          <a:avLst/>
        </a:prstGeom>
      </xdr:spPr>
    </xdr:pic>
    <xdr:clientData/>
  </xdr:twoCellAnchor>
  <xdr:twoCellAnchor editAs="absolute">
    <xdr:from>
      <xdr:col>23</xdr:col>
      <xdr:colOff>43865</xdr:colOff>
      <xdr:row>1</xdr:row>
      <xdr:rowOff>2314</xdr:rowOff>
    </xdr:from>
    <xdr:to>
      <xdr:col>23</xdr:col>
      <xdr:colOff>454945</xdr:colOff>
      <xdr:row>2</xdr:row>
      <xdr:rowOff>90237</xdr:rowOff>
    </xdr:to>
    <xdr:pic>
      <xdr:nvPicPr>
        <xdr:cNvPr id="26" name="Рисунок 25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638" t="17514" r="38728" b="48832"/>
        <a:stretch/>
      </xdr:blipFill>
      <xdr:spPr>
        <a:xfrm>
          <a:off x="15207665" y="187371"/>
          <a:ext cx="411080" cy="272980"/>
        </a:xfrm>
        <a:prstGeom prst="rect">
          <a:avLst/>
        </a:prstGeom>
      </xdr:spPr>
    </xdr:pic>
    <xdr:clientData/>
  </xdr:twoCellAnchor>
  <xdr:twoCellAnchor editAs="absolute">
    <xdr:from>
      <xdr:col>0</xdr:col>
      <xdr:colOff>9525</xdr:colOff>
      <xdr:row>44</xdr:row>
      <xdr:rowOff>86594</xdr:rowOff>
    </xdr:from>
    <xdr:to>
      <xdr:col>2</xdr:col>
      <xdr:colOff>446087</xdr:colOff>
      <xdr:row>45</xdr:row>
      <xdr:rowOff>153034</xdr:rowOff>
    </xdr:to>
    <xdr:sp macro="" textlink="">
      <xdr:nvSpPr>
        <xdr:cNvPr id="27" name="TextBox 26"/>
        <xdr:cNvSpPr txBox="1"/>
      </xdr:nvSpPr>
      <xdr:spPr>
        <a:xfrm>
          <a:off x="9525" y="8052958"/>
          <a:ext cx="1683471" cy="246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www.automarketolog.ru</a:t>
          </a:r>
          <a:endParaRPr lang="ru-RU" sz="1100" b="1"/>
        </a:p>
      </xdr:txBody>
    </xdr:sp>
    <xdr:clientData/>
  </xdr:twoCellAnchor>
  <xdr:twoCellAnchor editAs="absolute">
    <xdr:from>
      <xdr:col>2</xdr:col>
      <xdr:colOff>380399</xdr:colOff>
      <xdr:row>45</xdr:row>
      <xdr:rowOff>23821</xdr:rowOff>
    </xdr:from>
    <xdr:to>
      <xdr:col>27</xdr:col>
      <xdr:colOff>35344</xdr:colOff>
      <xdr:row>45</xdr:row>
      <xdr:rowOff>52621</xdr:rowOff>
    </xdr:to>
    <xdr:sp macro="" textlink="">
      <xdr:nvSpPr>
        <xdr:cNvPr id="28" name="Прямоугольник 27"/>
        <xdr:cNvSpPr/>
      </xdr:nvSpPr>
      <xdr:spPr>
        <a:xfrm>
          <a:off x="1627308" y="8170294"/>
          <a:ext cx="16128000" cy="28800"/>
        </a:xfrm>
        <a:prstGeom prst="rect">
          <a:avLst/>
        </a:prstGeom>
        <a:solidFill>
          <a:srgbClr val="1D24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/>
        </a:p>
      </xdr:txBody>
    </xdr:sp>
    <xdr:clientData/>
  </xdr:twoCellAnchor>
  <xdr:twoCellAnchor>
    <xdr:from>
      <xdr:col>17</xdr:col>
      <xdr:colOff>118071</xdr:colOff>
      <xdr:row>4</xdr:row>
      <xdr:rowOff>98849</xdr:rowOff>
    </xdr:from>
    <xdr:to>
      <xdr:col>17</xdr:col>
      <xdr:colOff>118071</xdr:colOff>
      <xdr:row>5</xdr:row>
      <xdr:rowOff>88349</xdr:rowOff>
    </xdr:to>
    <xdr:cxnSp macro="">
      <xdr:nvCxnSpPr>
        <xdr:cNvPr id="64" name="Прямая соединительная линия 63"/>
        <xdr:cNvCxnSpPr/>
      </xdr:nvCxnSpPr>
      <xdr:spPr>
        <a:xfrm>
          <a:off x="10725111" y="830369"/>
          <a:ext cx="0" cy="172380"/>
        </a:xfrm>
        <a:prstGeom prst="line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65314</xdr:colOff>
      <xdr:row>2</xdr:row>
      <xdr:rowOff>163287</xdr:rowOff>
    </xdr:from>
    <xdr:to>
      <xdr:col>7</xdr:col>
      <xdr:colOff>391885</xdr:colOff>
      <xdr:row>31</xdr:row>
      <xdr:rowOff>78442</xdr:rowOff>
    </xdr:to>
    <xdr:graphicFrame macro="">
      <xdr:nvGraphicFramePr>
        <xdr:cNvPr id="75" name="Диаграмма 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458244</xdr:colOff>
      <xdr:row>2</xdr:row>
      <xdr:rowOff>163287</xdr:rowOff>
    </xdr:from>
    <xdr:to>
      <xdr:col>11</xdr:col>
      <xdr:colOff>374073</xdr:colOff>
      <xdr:row>31</xdr:row>
      <xdr:rowOff>78442</xdr:rowOff>
    </xdr:to>
    <xdr:graphicFrame macro="">
      <xdr:nvGraphicFramePr>
        <xdr:cNvPr id="76" name="Диаграмма 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457200</xdr:colOff>
      <xdr:row>2</xdr:row>
      <xdr:rowOff>163287</xdr:rowOff>
    </xdr:from>
    <xdr:to>
      <xdr:col>18</xdr:col>
      <xdr:colOff>140468</xdr:colOff>
      <xdr:row>31</xdr:row>
      <xdr:rowOff>78442</xdr:rowOff>
    </xdr:to>
    <xdr:graphicFrame macro="">
      <xdr:nvGraphicFramePr>
        <xdr:cNvPr id="77" name="Диаграмма 7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206829</xdr:colOff>
      <xdr:row>2</xdr:row>
      <xdr:rowOff>163286</xdr:rowOff>
    </xdr:from>
    <xdr:to>
      <xdr:col>21</xdr:col>
      <xdr:colOff>1597153</xdr:colOff>
      <xdr:row>8</xdr:row>
      <xdr:rowOff>65314</xdr:rowOff>
    </xdr:to>
    <xdr:sp macro="" textlink="">
      <xdr:nvSpPr>
        <xdr:cNvPr id="22" name="Прямоугольник 21"/>
        <xdr:cNvSpPr/>
      </xdr:nvSpPr>
      <xdr:spPr>
        <a:xfrm>
          <a:off x="11087741" y="544286"/>
          <a:ext cx="3060000" cy="1045028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1400" b="1">
              <a:solidFill>
                <a:schemeClr val="tx1">
                  <a:lumMod val="65000"/>
                  <a:lumOff val="35000"/>
                </a:schemeClr>
              </a:solidFill>
            </a:rPr>
            <a:t>ЯНВАРЬ - ДЕКАБРЬ 2023 года</a:t>
          </a:r>
        </a:p>
        <a:p>
          <a:pPr algn="ctr"/>
          <a:r>
            <a:rPr lang="ru-RU" sz="1400" b="1">
              <a:solidFill>
                <a:schemeClr val="tx1">
                  <a:lumMod val="65000"/>
                  <a:lumOff val="35000"/>
                </a:schemeClr>
              </a:solidFill>
            </a:rPr>
            <a:t>Выручка, млн.руб.</a:t>
          </a:r>
        </a:p>
      </xdr:txBody>
    </xdr:sp>
    <xdr:clientData/>
  </xdr:twoCellAnchor>
  <xdr:oneCellAnchor>
    <xdr:from>
      <xdr:col>19</xdr:col>
      <xdr:colOff>152398</xdr:colOff>
      <xdr:row>5</xdr:row>
      <xdr:rowOff>38591</xdr:rowOff>
    </xdr:from>
    <xdr:ext cx="2011833" cy="511630"/>
    <xdr:sp macro="" textlink="'СВОД ФИН Марки'!B2">
      <xdr:nvSpPr>
        <xdr:cNvPr id="45" name="TextBox 44"/>
        <xdr:cNvSpPr txBox="1"/>
      </xdr:nvSpPr>
      <xdr:spPr>
        <a:xfrm>
          <a:off x="11984180" y="939136"/>
          <a:ext cx="2011833" cy="5116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fld id="{D1B0B9DB-747A-408D-94DF-4C7434AAA976}" type="TxLink">
            <a:rPr lang="en-US" sz="3200" b="1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Calibri"/>
              <a:cs typeface="Calibri"/>
            </a:rPr>
            <a:pPr algn="ctr"/>
            <a:t> 2 835 072 </a:t>
          </a:fld>
          <a:endParaRPr lang="ru-RU" sz="7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oneCellAnchor>
  <xdr:twoCellAnchor>
    <xdr:from>
      <xdr:col>18</xdr:col>
      <xdr:colOff>206829</xdr:colOff>
      <xdr:row>8</xdr:row>
      <xdr:rowOff>137795</xdr:rowOff>
    </xdr:from>
    <xdr:to>
      <xdr:col>21</xdr:col>
      <xdr:colOff>1597153</xdr:colOff>
      <xdr:row>19</xdr:row>
      <xdr:rowOff>172595</xdr:rowOff>
    </xdr:to>
    <xdr:sp macro="" textlink="">
      <xdr:nvSpPr>
        <xdr:cNvPr id="78" name="Прямоугольник 77"/>
        <xdr:cNvSpPr/>
      </xdr:nvSpPr>
      <xdr:spPr>
        <a:xfrm>
          <a:off x="11087741" y="1661795"/>
          <a:ext cx="3060000" cy="2085476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1400" b="1">
              <a:solidFill>
                <a:schemeClr val="tx1">
                  <a:lumMod val="65000"/>
                  <a:lumOff val="35000"/>
                </a:schemeClr>
              </a:solidFill>
            </a:rPr>
            <a:t>Доля выручки, %</a:t>
          </a:r>
        </a:p>
      </xdr:txBody>
    </xdr:sp>
    <xdr:clientData/>
  </xdr:twoCellAnchor>
  <xdr:twoCellAnchor>
    <xdr:from>
      <xdr:col>22</xdr:col>
      <xdr:colOff>24070</xdr:colOff>
      <xdr:row>2</xdr:row>
      <xdr:rowOff>164396</xdr:rowOff>
    </xdr:from>
    <xdr:to>
      <xdr:col>27</xdr:col>
      <xdr:colOff>58482</xdr:colOff>
      <xdr:row>8</xdr:row>
      <xdr:rowOff>66423</xdr:rowOff>
    </xdr:to>
    <xdr:sp macro="" textlink="">
      <xdr:nvSpPr>
        <xdr:cNvPr id="79" name="Прямоугольник 78"/>
        <xdr:cNvSpPr/>
      </xdr:nvSpPr>
      <xdr:spPr>
        <a:xfrm>
          <a:off x="14199511" y="545396"/>
          <a:ext cx="3060000" cy="1045027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1400" b="1">
              <a:solidFill>
                <a:schemeClr val="tx1">
                  <a:lumMod val="65000"/>
                  <a:lumOff val="35000"/>
                </a:schemeClr>
              </a:solidFill>
            </a:rPr>
            <a:t>ЯНВАРЬ - ДЕКАБРЬ 2023 года</a:t>
          </a:r>
        </a:p>
        <a:p>
          <a:pPr algn="ctr"/>
          <a:r>
            <a:rPr lang="ru-RU" sz="1400" b="1">
              <a:solidFill>
                <a:schemeClr val="tx1">
                  <a:lumMod val="65000"/>
                  <a:lumOff val="35000"/>
                </a:schemeClr>
              </a:solidFill>
            </a:rPr>
            <a:t>Средняя цена авто, млн.руб.</a:t>
          </a:r>
        </a:p>
      </xdr:txBody>
    </xdr:sp>
    <xdr:clientData/>
  </xdr:twoCellAnchor>
  <xdr:oneCellAnchor>
    <xdr:from>
      <xdr:col>22</xdr:col>
      <xdr:colOff>581889</xdr:colOff>
      <xdr:row>5</xdr:row>
      <xdr:rowOff>38591</xdr:rowOff>
    </xdr:from>
    <xdr:ext cx="2011833" cy="511630"/>
    <xdr:sp macro="" textlink="'СВОД ФИН Произв'!F7">
      <xdr:nvSpPr>
        <xdr:cNvPr id="80" name="TextBox 79"/>
        <xdr:cNvSpPr txBox="1"/>
      </xdr:nvSpPr>
      <xdr:spPr>
        <a:xfrm>
          <a:off x="15184580" y="939136"/>
          <a:ext cx="2011833" cy="5116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fld id="{2CA28193-F65A-4C69-A041-0B6D660C9F9E}" type="TxLink">
            <a:rPr lang="en-US" sz="3200" b="1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Calibri"/>
              <a:cs typeface="Calibri"/>
            </a:rPr>
            <a:pPr algn="ctr"/>
            <a:t> 2,700 </a:t>
          </a:fld>
          <a:endParaRPr lang="ru-RU" sz="7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oneCellAnchor>
  <xdr:twoCellAnchor>
    <xdr:from>
      <xdr:col>18</xdr:col>
      <xdr:colOff>228600</xdr:colOff>
      <xdr:row>10</xdr:row>
      <xdr:rowOff>71253</xdr:rowOff>
    </xdr:from>
    <xdr:to>
      <xdr:col>21</xdr:col>
      <xdr:colOff>1589315</xdr:colOff>
      <xdr:row>19</xdr:row>
      <xdr:rowOff>167244</xdr:rowOff>
    </xdr:to>
    <xdr:graphicFrame macro="">
      <xdr:nvGraphicFramePr>
        <xdr:cNvPr id="81" name="Диаграмма 8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24070</xdr:colOff>
      <xdr:row>8</xdr:row>
      <xdr:rowOff>137795</xdr:rowOff>
    </xdr:from>
    <xdr:to>
      <xdr:col>27</xdr:col>
      <xdr:colOff>58482</xdr:colOff>
      <xdr:row>19</xdr:row>
      <xdr:rowOff>172595</xdr:rowOff>
    </xdr:to>
    <xdr:graphicFrame macro="">
      <xdr:nvGraphicFramePr>
        <xdr:cNvPr id="82" name="Диаграмма 8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206828</xdr:colOff>
      <xdr:row>31</xdr:row>
      <xdr:rowOff>135810</xdr:rowOff>
    </xdr:from>
    <xdr:to>
      <xdr:col>21</xdr:col>
      <xdr:colOff>1597152</xdr:colOff>
      <xdr:row>44</xdr:row>
      <xdr:rowOff>81140</xdr:rowOff>
    </xdr:to>
    <xdr:sp macro="" textlink="">
      <xdr:nvSpPr>
        <xdr:cNvPr id="85" name="Прямоугольник 84"/>
        <xdr:cNvSpPr/>
      </xdr:nvSpPr>
      <xdr:spPr>
        <a:xfrm>
          <a:off x="11087740" y="5996486"/>
          <a:ext cx="3060000" cy="2421830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1400" b="1">
              <a:solidFill>
                <a:schemeClr val="tx1">
                  <a:lumMod val="65000"/>
                  <a:lumOff val="35000"/>
                </a:schemeClr>
              </a:solidFill>
            </a:rPr>
            <a:t>Доля выручки, %</a:t>
          </a:r>
        </a:p>
      </xdr:txBody>
    </xdr:sp>
    <xdr:clientData/>
  </xdr:twoCellAnchor>
  <xdr:twoCellAnchor>
    <xdr:from>
      <xdr:col>18</xdr:col>
      <xdr:colOff>212767</xdr:colOff>
      <xdr:row>20</xdr:row>
      <xdr:rowOff>38594</xdr:rowOff>
    </xdr:from>
    <xdr:to>
      <xdr:col>27</xdr:col>
      <xdr:colOff>65020</xdr:colOff>
      <xdr:row>31</xdr:row>
      <xdr:rowOff>142909</xdr:rowOff>
    </xdr:to>
    <xdr:grpSp>
      <xdr:nvGrpSpPr>
        <xdr:cNvPr id="46" name="Группа 45"/>
        <xdr:cNvGrpSpPr/>
      </xdr:nvGrpSpPr>
      <xdr:grpSpPr>
        <a:xfrm>
          <a:off x="11207338" y="3794165"/>
          <a:ext cx="6234003" cy="2199815"/>
          <a:chOff x="14635347" y="523504"/>
          <a:chExt cx="6365307" cy="2127078"/>
        </a:xfrm>
      </xdr:grpSpPr>
      <xdr:sp macro="" textlink="">
        <xdr:nvSpPr>
          <xdr:cNvPr id="87" name="Прямоугольник 86"/>
          <xdr:cNvSpPr/>
        </xdr:nvSpPr>
        <xdr:spPr>
          <a:xfrm>
            <a:off x="17845004" y="523504"/>
            <a:ext cx="3155650" cy="2053441"/>
          </a:xfrm>
          <a:prstGeom prst="rect">
            <a:avLst/>
          </a:prstGeom>
          <a:solidFill>
            <a:schemeClr val="bg1"/>
          </a:solidFill>
          <a:ln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ru-RU" sz="1400" b="1">
                <a:solidFill>
                  <a:schemeClr val="tx1">
                    <a:lumMod val="65000"/>
                    <a:lumOff val="35000"/>
                  </a:schemeClr>
                </a:solidFill>
              </a:rPr>
              <a:t>Средняя цена авто, млн.руб.</a:t>
            </a:r>
          </a:p>
        </xdr:txBody>
      </xdr:sp>
      <xdr:sp macro="" textlink="">
        <xdr:nvSpPr>
          <xdr:cNvPr id="83" name="Прямоугольник 82"/>
          <xdr:cNvSpPr/>
        </xdr:nvSpPr>
        <xdr:spPr>
          <a:xfrm>
            <a:off x="14635347" y="523504"/>
            <a:ext cx="3155650" cy="2053441"/>
          </a:xfrm>
          <a:prstGeom prst="rect">
            <a:avLst/>
          </a:prstGeom>
          <a:solidFill>
            <a:schemeClr val="bg1"/>
          </a:solidFill>
          <a:ln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ru-RU" sz="1400" b="1">
                <a:solidFill>
                  <a:schemeClr val="tx1">
                    <a:lumMod val="65000"/>
                    <a:lumOff val="35000"/>
                  </a:schemeClr>
                </a:solidFill>
              </a:rPr>
              <a:t>Доля выручки, %</a:t>
            </a:r>
          </a:p>
        </xdr:txBody>
      </xdr:sp>
      <xdr:graphicFrame macro="">
        <xdr:nvGraphicFramePr>
          <xdr:cNvPr id="84" name="Диаграмма 83"/>
          <xdr:cNvGraphicFramePr>
            <a:graphicFrameLocks/>
          </xdr:cNvGraphicFramePr>
        </xdr:nvGraphicFramePr>
        <xdr:xfrm>
          <a:off x="14635348" y="706581"/>
          <a:ext cx="3132000" cy="1944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"/>
          </a:graphicData>
        </a:graphic>
      </xdr:graphicFrame>
      <xdr:graphicFrame macro="">
        <xdr:nvGraphicFramePr>
          <xdr:cNvPr id="86" name="Диаграмма 85"/>
          <xdr:cNvGraphicFramePr>
            <a:graphicFrameLocks/>
          </xdr:cNvGraphicFramePr>
        </xdr:nvGraphicFramePr>
        <xdr:xfrm>
          <a:off x="17830798" y="706582"/>
          <a:ext cx="3103419" cy="1944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</xdr:grpSp>
    <xdr:clientData/>
  </xdr:twoCellAnchor>
  <xdr:twoCellAnchor>
    <xdr:from>
      <xdr:col>18</xdr:col>
      <xdr:colOff>249382</xdr:colOff>
      <xdr:row>32</xdr:row>
      <xdr:rowOff>110835</xdr:rowOff>
    </xdr:from>
    <xdr:to>
      <xdr:col>21</xdr:col>
      <xdr:colOff>1591418</xdr:colOff>
      <xdr:row>45</xdr:row>
      <xdr:rowOff>-1</xdr:rowOff>
    </xdr:to>
    <xdr:graphicFrame macro="">
      <xdr:nvGraphicFramePr>
        <xdr:cNvPr id="88" name="Диаграмма 8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22</xdr:col>
      <xdr:colOff>36548</xdr:colOff>
      <xdr:row>31</xdr:row>
      <xdr:rowOff>135810</xdr:rowOff>
    </xdr:from>
    <xdr:to>
      <xdr:col>27</xdr:col>
      <xdr:colOff>70960</xdr:colOff>
      <xdr:row>44</xdr:row>
      <xdr:rowOff>81140</xdr:rowOff>
    </xdr:to>
    <xdr:sp macro="" textlink="">
      <xdr:nvSpPr>
        <xdr:cNvPr id="90" name="Прямоугольник 89"/>
        <xdr:cNvSpPr/>
      </xdr:nvSpPr>
      <xdr:spPr>
        <a:xfrm>
          <a:off x="14211989" y="5996486"/>
          <a:ext cx="3060000" cy="2421830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1400" b="1">
              <a:solidFill>
                <a:schemeClr val="tx1">
                  <a:lumMod val="65000"/>
                  <a:lumOff val="35000"/>
                </a:schemeClr>
              </a:solidFill>
            </a:rPr>
            <a:t>Средняя</a:t>
          </a:r>
          <a:r>
            <a:rPr lang="ru-RU" sz="1400" b="1" baseline="0">
              <a:solidFill>
                <a:schemeClr val="tx1">
                  <a:lumMod val="65000"/>
                  <a:lumOff val="35000"/>
                </a:schemeClr>
              </a:solidFill>
            </a:rPr>
            <a:t> цена авто, млн.руб.</a:t>
          </a:r>
          <a:endParaRPr lang="ru-RU" sz="14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22</xdr:col>
      <xdr:colOff>13855</xdr:colOff>
      <xdr:row>32</xdr:row>
      <xdr:rowOff>110835</xdr:rowOff>
    </xdr:from>
    <xdr:to>
      <xdr:col>26</xdr:col>
      <xdr:colOff>580037</xdr:colOff>
      <xdr:row>45</xdr:row>
      <xdr:rowOff>1417</xdr:rowOff>
    </xdr:to>
    <xdr:graphicFrame macro="">
      <xdr:nvGraphicFramePr>
        <xdr:cNvPr id="89" name="Диаграмма 8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56030</xdr:colOff>
      <xdr:row>31</xdr:row>
      <xdr:rowOff>112059</xdr:rowOff>
    </xdr:from>
    <xdr:to>
      <xdr:col>11</xdr:col>
      <xdr:colOff>392206</xdr:colOff>
      <xdr:row>44</xdr:row>
      <xdr:rowOff>122465</xdr:rowOff>
    </xdr:to>
    <xdr:sp macro="" textlink="">
      <xdr:nvSpPr>
        <xdr:cNvPr id="29" name="Прямоугольник 28">
          <a:hlinkClick xmlns:r="http://schemas.openxmlformats.org/officeDocument/2006/relationships" r:id="rId11"/>
        </xdr:cNvPr>
        <xdr:cNvSpPr/>
      </xdr:nvSpPr>
      <xdr:spPr>
        <a:xfrm>
          <a:off x="56030" y="5963130"/>
          <a:ext cx="7044497" cy="2486906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</xdr:spPr>
      <xdr:txBody>
        <a:bodyPr vertOverflow="clip" horzOverflow="clip" wrap="square" lIns="36000" tIns="0" rIns="36000" bIns="0" rtlCol="0" anchor="t">
          <a:noAutofit/>
        </a:bodyPr>
        <a:lstStyle/>
        <a:p>
          <a:pPr algn="ctr"/>
          <a:endParaRPr lang="ru-RU" sz="1600" b="1"/>
        </a:p>
        <a:p>
          <a:pPr algn="ctr"/>
          <a:r>
            <a:rPr lang="ru-RU" sz="1600" b="1" baseline="0">
              <a:solidFill>
                <a:srgbClr val="FF0000"/>
              </a:solidFill>
            </a:rPr>
            <a:t>Полный список брендов с финаносвыми показателями </a:t>
          </a:r>
        </a:p>
        <a:p>
          <a:pPr algn="ctr"/>
          <a:r>
            <a:rPr lang="ru-RU" sz="1600" b="1" baseline="0">
              <a:solidFill>
                <a:srgbClr val="FF0000"/>
              </a:solidFill>
            </a:rPr>
            <a:t>ДОСТУПЕН ПО ПОДПИСКЕ</a:t>
          </a:r>
        </a:p>
        <a:p>
          <a:pPr algn="ctr"/>
          <a:r>
            <a:rPr lang="ru-RU" sz="1600" b="1" baseline="0">
              <a:solidFill>
                <a:srgbClr val="FF0000"/>
              </a:solidFill>
            </a:rPr>
            <a:t>ОФОРМИТЕ ЕЖЕМЕСЯЧУЮ ПОДПИСКУ НА ОТЧЕТЫ</a:t>
          </a:r>
        </a:p>
        <a:p>
          <a:pPr algn="ctr"/>
          <a:endParaRPr lang="ru-RU" sz="1600" b="1" baseline="0"/>
        </a:p>
        <a:p>
          <a:pPr algn="ctr"/>
          <a:endParaRPr lang="ru-RU" sz="1600" b="1" baseline="0"/>
        </a:p>
        <a:p>
          <a:pPr algn="ctr"/>
          <a:r>
            <a:rPr lang="en-US" sz="1600" b="1" u="sng" baseline="0">
              <a:solidFill>
                <a:srgbClr val="00B0F0"/>
              </a:solidFill>
            </a:rPr>
            <a:t>at@automarketolog.ru</a:t>
          </a:r>
          <a:endParaRPr lang="ru-RU" sz="1600" b="1" u="sng" baseline="0">
            <a:solidFill>
              <a:srgbClr val="00B0F0"/>
            </a:solidFill>
          </a:endParaRPr>
        </a:p>
        <a:p>
          <a:pPr algn="ctr"/>
          <a:endParaRPr lang="ru-RU" sz="1600" b="1" baseline="0"/>
        </a:p>
        <a:p>
          <a:pPr algn="ctr"/>
          <a:r>
            <a:rPr lang="ru-RU" sz="1600" b="1">
              <a:solidFill>
                <a:srgbClr val="FF0000"/>
              </a:solidFill>
            </a:rPr>
            <a:t>ОТПРАВИТЬ</a:t>
          </a:r>
          <a:r>
            <a:rPr lang="ru-RU" sz="1600" b="1" baseline="0">
              <a:solidFill>
                <a:srgbClr val="FF0000"/>
              </a:solidFill>
            </a:rPr>
            <a:t> ЗАПРОС</a:t>
          </a:r>
          <a:endParaRPr lang="ru-RU" sz="16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112859</xdr:colOff>
      <xdr:row>37</xdr:row>
      <xdr:rowOff>141680</xdr:rowOff>
    </xdr:from>
    <xdr:to>
      <xdr:col>7</xdr:col>
      <xdr:colOff>375397</xdr:colOff>
      <xdr:row>39</xdr:row>
      <xdr:rowOff>40827</xdr:rowOff>
    </xdr:to>
    <xdr:sp macro="" textlink="">
      <xdr:nvSpPr>
        <xdr:cNvPr id="30" name="Пятиугольник 29"/>
        <xdr:cNvSpPr/>
      </xdr:nvSpPr>
      <xdr:spPr>
        <a:xfrm rot="5400000">
          <a:off x="3458215" y="6239681"/>
          <a:ext cx="280147" cy="2072288"/>
        </a:xfrm>
        <a:prstGeom prst="homePlate">
          <a:avLst>
            <a:gd name="adj" fmla="val 100000"/>
          </a:avLst>
        </a:prstGeom>
        <a:solidFill>
          <a:srgbClr val="C00000"/>
        </a:solidFill>
      </xdr:spPr>
      <xdr:txBody>
        <a:bodyPr vertOverflow="clip" horzOverflow="clip" wrap="square" lIns="36000" tIns="0" rIns="36000" bIns="0" rtlCol="0" anchor="t">
          <a:noAutofit/>
        </a:bodyPr>
        <a:lstStyle/>
        <a:p>
          <a:pPr algn="l"/>
          <a:endParaRPr lang="ru-RU" sz="700" b="1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Тетерин Михаил Петрович" refreshedDate="45314.889059953704" createdVersion="6" refreshedVersion="6" minRefreshableVersion="3" recordCount="924">
  <cacheSource type="worksheet">
    <worksheetSource ref="A1:J1048576" sheet="DATA FIN"/>
  </cacheSource>
  <cacheFields count="10">
    <cacheField name="brand" numFmtId="0">
      <sharedItems containsBlank="1" count="132">
        <s v="ACURA"/>
        <s v="AEOLUS"/>
        <s v="ALFAROMEO"/>
        <s v="ALPINA"/>
        <s v="ALPINE"/>
        <s v="ASTON MARTIN"/>
        <s v="AUDI"/>
        <s v="AURUS"/>
        <s v="AVATR"/>
        <s v="BAIC"/>
        <s v="BAOJUN"/>
        <s v="BAW"/>
        <s v="BELGEE"/>
        <s v="BENTLEY"/>
        <s v="BLAVAL"/>
        <s v="BMW"/>
        <s v="BUICK"/>
        <s v="BYD"/>
        <s v="CADILLAC"/>
        <s v="CHANGAN"/>
        <s v="CHERY"/>
        <s v="CHEVROLET"/>
        <s v="CHRYSLER"/>
        <s v="CITROEN"/>
        <s v="COWIN"/>
        <s v="CUPRA"/>
        <s v="DACIA"/>
        <s v="DAEWOO"/>
        <s v="DAIHATSU"/>
        <s v="DAYUN"/>
        <s v="DENZA"/>
        <s v="DFSK"/>
        <s v="DODGE"/>
        <s v="DONGFENG"/>
        <s v="ENOVATE"/>
        <s v="EVOLUTE"/>
        <s v="EXEED"/>
        <s v="FAW"/>
        <s v="FERRARI"/>
        <s v="FIAT"/>
        <s v="FORD"/>
        <s v="FORTHING"/>
        <s v="GAC"/>
        <s v="GEELY"/>
        <s v="GENESIS"/>
        <s v="GMC"/>
        <s v="HAIMA"/>
        <s v="HAVAL"/>
        <s v="HIPHI"/>
        <s v="HONDA"/>
        <s v="HONGQI"/>
        <s v="HOZON"/>
        <s v="HUAWEI"/>
        <s v="HYUNDAI"/>
        <s v="INFINITI"/>
        <s v="IRAN KHODRO"/>
        <s v="ISUZU"/>
        <s v="JAC"/>
        <s v="JAECOO"/>
        <s v="JAGUAR"/>
        <s v="JEEP"/>
        <s v="JETOUR"/>
        <s v="JETTA"/>
        <s v="JMEV"/>
        <s v="KAIYI"/>
        <s v="KIA"/>
        <s v="LADA"/>
        <s v="LAMBORGHINI"/>
        <s v="LANDROVER"/>
        <s v="LEAPMOTOR"/>
        <s v="LEXUS"/>
        <s v="LI XIANG"/>
        <s v="LINCOLN"/>
        <s v="LINKTOUR"/>
        <s v="LIVAN"/>
        <s v="LOTUS"/>
        <s v="LYNK AND CO"/>
        <s v="MASERATI"/>
        <s v="MAXUS"/>
        <s v="MAZDA"/>
        <s v="MCLAREN"/>
        <s v="MERCEDES"/>
        <s v="MG"/>
        <s v="MINI"/>
        <s v="MITSUBISHI"/>
        <s v="MORGAN"/>
        <s v="МОСКВИЧ"/>
        <s v="NIO"/>
        <s v="NISSAN"/>
        <s v="OMODA"/>
        <s v="OPEL"/>
        <s v="ORA"/>
        <s v="OSHAN"/>
        <s v="PEUGEOT"/>
        <s v="POLESTAR"/>
        <s v="PORSCHE"/>
        <s v="RAVON"/>
        <s v="RENAULT"/>
        <s v="RIVIAN"/>
        <s v="ROEWE"/>
        <s v="ROLLS ROYCE"/>
        <s v="SAIC-GM-Wuling"/>
        <s v="SAMSUNG"/>
        <s v="SEHOL"/>
        <s v="SKODA"/>
        <s v="SKYWELL"/>
        <s v="SMART"/>
        <s v="SOKON"/>
        <s v="SOUEAST"/>
        <s v="SSANGYONG"/>
        <s v="SUBARU"/>
        <s v="SUZUKI"/>
        <s v="SWM"/>
        <s v="TANK"/>
        <s v="TESLA"/>
        <s v="TOYOTA"/>
        <s v="TRUMPCHI"/>
        <s v="UAZ"/>
        <s v="VENUCIA"/>
        <s v="VGV"/>
        <s v="VOLKSWAGEN"/>
        <s v="VOLVO"/>
        <s v="VOYAH"/>
        <s v="WELTMEISTER"/>
        <s v="WEY"/>
        <s v="WULING"/>
        <s v="XIAOPENG"/>
        <s v="YEMA"/>
        <s v="ZEEKR"/>
        <s v="ZHIJI"/>
        <m/>
        <s v="AZLK" u="1"/>
      </sharedItems>
    </cacheField>
    <cacheField name="model" numFmtId="0">
      <sharedItems containsBlank="1"/>
    </cacheField>
    <cacheField name="Segment" numFmtId="0">
      <sharedItems containsBlank="1" count="13">
        <s v="D"/>
        <s v="C"/>
        <s v="SUV"/>
        <s v="E"/>
        <s v="MPV"/>
        <s v="F+S"/>
        <s v="B"/>
        <s v="Minivan"/>
        <s v="UNSPEC"/>
        <s v="A"/>
        <s v="B+"/>
        <m/>
        <s v="-" u="1"/>
      </sharedItems>
    </cacheField>
    <cacheField name="Sred. Zena" numFmtId="0">
      <sharedItems containsString="0" containsBlank="1" containsNumber="1" containsInteger="1" minValue="0" maxValue="118000000"/>
    </cacheField>
    <cacheField name="Kol-vo 07-23" numFmtId="0">
      <sharedItems containsString="0" containsBlank="1" containsNumber="1" containsInteger="1" minValue="1" maxValue="7999"/>
    </cacheField>
    <cacheField name="Oborot 07-2023" numFmtId="0">
      <sharedItems containsString="0" containsBlank="1" containsNumber="1" containsInteger="1" minValue="847990" maxValue="23407674930"/>
    </cacheField>
    <cacheField name="Kol-vo 7M 2023" numFmtId="0">
      <sharedItems containsString="0" containsBlank="1" containsNumber="1" containsInteger="1" minValue="1" maxValue="104143"/>
    </cacheField>
    <cacheField name="Oborot 7M 2023" numFmtId="0">
      <sharedItems containsString="0" containsBlank="1" containsNumber="1" containsInteger="1" minValue="419000" maxValue="122610811400"/>
    </cacheField>
    <cacheField name="ПРОИЗВОДИТЕЛЬ" numFmtId="0">
      <sharedItems containsBlank="1" count="9">
        <s v="ЯПОНИЯ"/>
        <s v="КИТАЙ"/>
        <s v="ЕВРОПА"/>
        <s v="РОССИЯ"/>
        <s v="США"/>
        <s v="КОРЕЯ"/>
        <s v="ИРАН"/>
        <m/>
        <e v="#N/A" u="1"/>
      </sharedItems>
    </cacheField>
    <cacheField name="Сегмент" numFmtId="0">
      <sharedItems containsBlank="1" count="4">
        <s v="ИНОМАРКИ"/>
        <s v="ОТЕЧЕСТВЕННЫЕ"/>
        <m/>
        <e v="#N/A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24">
  <r>
    <x v="0"/>
    <s v="ACURA ILX"/>
    <x v="0"/>
    <n v="0"/>
    <m/>
    <m/>
    <n v="3"/>
    <n v="7500000"/>
    <x v="0"/>
    <x v="0"/>
  </r>
  <r>
    <x v="0"/>
    <s v="ACURA INTEGRA"/>
    <x v="1"/>
    <n v="0"/>
    <m/>
    <m/>
    <n v="1"/>
    <n v="6670000"/>
    <x v="0"/>
    <x v="0"/>
  </r>
  <r>
    <x v="0"/>
    <s v="ACURA MDX"/>
    <x v="2"/>
    <n v="9590000"/>
    <n v="5"/>
    <n v="47950000"/>
    <n v="37"/>
    <n v="342486330"/>
    <x v="0"/>
    <x v="0"/>
  </r>
  <r>
    <x v="0"/>
    <s v="ACURA RDX"/>
    <x v="2"/>
    <n v="0"/>
    <m/>
    <m/>
    <n v="13"/>
    <n v="99180000"/>
    <x v="0"/>
    <x v="0"/>
  </r>
  <r>
    <x v="0"/>
    <s v="ACURA TLX"/>
    <x v="3"/>
    <n v="9250000"/>
    <n v="1"/>
    <n v="9250000"/>
    <n v="13"/>
    <n v="114350000"/>
    <x v="0"/>
    <x v="0"/>
  </r>
  <r>
    <x v="1"/>
    <s v="AEOLUS FENGSHEN DFM6470"/>
    <x v="4"/>
    <n v="0"/>
    <m/>
    <m/>
    <n v="1"/>
    <n v="3669000"/>
    <x v="1"/>
    <x v="0"/>
  </r>
  <r>
    <x v="1"/>
    <s v="AEOLUS SHINE MAX"/>
    <x v="2"/>
    <n v="2990000"/>
    <n v="16"/>
    <n v="47840000"/>
    <n v="112"/>
    <n v="333080000"/>
    <x v="1"/>
    <x v="0"/>
  </r>
  <r>
    <x v="1"/>
    <s v="AEOLUS YIXUAN"/>
    <x v="1"/>
    <n v="0"/>
    <m/>
    <m/>
    <n v="1"/>
    <n v="2800000"/>
    <x v="1"/>
    <x v="0"/>
  </r>
  <r>
    <x v="2"/>
    <s v="ALFA GIULIA"/>
    <x v="0"/>
    <n v="7575000"/>
    <n v="4"/>
    <n v="30300000"/>
    <n v="24"/>
    <n v="178280000"/>
    <x v="2"/>
    <x v="0"/>
  </r>
  <r>
    <x v="2"/>
    <s v="ALFA STELVIO"/>
    <x v="2"/>
    <n v="0"/>
    <m/>
    <m/>
    <n v="18"/>
    <n v="129539890"/>
    <x v="2"/>
    <x v="0"/>
  </r>
  <r>
    <x v="2"/>
    <s v="TONALE"/>
    <x v="2"/>
    <n v="0"/>
    <m/>
    <m/>
    <n v="1"/>
    <n v="4490000"/>
    <x v="2"/>
    <x v="0"/>
  </r>
  <r>
    <x v="3"/>
    <s v="ALPINA B5"/>
    <x v="3"/>
    <n v="0"/>
    <m/>
    <m/>
    <n v="1"/>
    <n v="11600000"/>
    <x v="2"/>
    <x v="0"/>
  </r>
  <r>
    <x v="3"/>
    <s v="ALPINA B7"/>
    <x v="5"/>
    <n v="0"/>
    <m/>
    <m/>
    <n v="4"/>
    <n v="58400000"/>
    <x v="2"/>
    <x v="0"/>
  </r>
  <r>
    <x v="3"/>
    <s v="ALPINA D4"/>
    <x v="3"/>
    <n v="0"/>
    <m/>
    <m/>
    <n v="1"/>
    <n v="12500000"/>
    <x v="2"/>
    <x v="0"/>
  </r>
  <r>
    <x v="3"/>
    <s v="ALPINA D5"/>
    <x v="3"/>
    <n v="0"/>
    <m/>
    <m/>
    <n v="1"/>
    <n v="15500000"/>
    <x v="2"/>
    <x v="0"/>
  </r>
  <r>
    <x v="3"/>
    <s v="ALPINA XB7"/>
    <x v="2"/>
    <n v="21800000"/>
    <n v="1"/>
    <n v="21800000"/>
    <n v="10"/>
    <n v="242788800"/>
    <x v="2"/>
    <x v="0"/>
  </r>
  <r>
    <x v="4"/>
    <s v="ALPINE А110"/>
    <x v="5"/>
    <n v="0"/>
    <m/>
    <m/>
    <n v="1"/>
    <n v="4620000"/>
    <x v="2"/>
    <x v="0"/>
  </r>
  <r>
    <x v="5"/>
    <s v="ASTON MARTIN DB 11"/>
    <x v="5"/>
    <n v="0"/>
    <m/>
    <m/>
    <n v="1"/>
    <n v="18057000"/>
    <x v="2"/>
    <x v="0"/>
  </r>
  <r>
    <x v="5"/>
    <s v="ASTON MARTIN DBS"/>
    <x v="5"/>
    <n v="0"/>
    <m/>
    <m/>
    <n v="2"/>
    <n v="76679736"/>
    <x v="2"/>
    <x v="0"/>
  </r>
  <r>
    <x v="5"/>
    <s v="ASTON MARTIN DBX"/>
    <x v="2"/>
    <n v="18245000"/>
    <n v="1"/>
    <n v="18245000"/>
    <n v="7"/>
    <n v="127715000"/>
    <x v="2"/>
    <x v="0"/>
  </r>
  <r>
    <x v="5"/>
    <s v="ASTON MARTIN V8 VANTAGE"/>
    <x v="5"/>
    <n v="0"/>
    <m/>
    <m/>
    <n v="1"/>
    <n v="34560000"/>
    <x v="2"/>
    <x v="0"/>
  </r>
  <r>
    <x v="6"/>
    <s v="A1 SPORTBACK"/>
    <x v="6"/>
    <n v="0"/>
    <m/>
    <m/>
    <n v="1"/>
    <n v="1425000"/>
    <x v="2"/>
    <x v="0"/>
  </r>
  <r>
    <x v="6"/>
    <s v="A3"/>
    <x v="1"/>
    <n v="0"/>
    <m/>
    <m/>
    <n v="47"/>
    <n v="197770170"/>
    <x v="2"/>
    <x v="0"/>
  </r>
  <r>
    <x v="6"/>
    <s v="A3 SPORTBACK"/>
    <x v="1"/>
    <n v="0"/>
    <m/>
    <m/>
    <n v="4"/>
    <n v="17200000"/>
    <x v="2"/>
    <x v="0"/>
  </r>
  <r>
    <x v="6"/>
    <s v="A4"/>
    <x v="0"/>
    <n v="6390000"/>
    <n v="16"/>
    <n v="102240000"/>
    <n v="167"/>
    <n v="980309914"/>
    <x v="2"/>
    <x v="0"/>
  </r>
  <r>
    <x v="6"/>
    <s v="A5"/>
    <x v="5"/>
    <n v="6662000"/>
    <n v="3"/>
    <n v="19986000"/>
    <n v="142"/>
    <n v="867992937"/>
    <x v="2"/>
    <x v="0"/>
  </r>
  <r>
    <x v="6"/>
    <s v="A6"/>
    <x v="3"/>
    <n v="6234709"/>
    <n v="34"/>
    <n v="211980106"/>
    <n v="348"/>
    <n v="2720198458"/>
    <x v="2"/>
    <x v="0"/>
  </r>
  <r>
    <x v="6"/>
    <s v="A7"/>
    <x v="5"/>
    <n v="8903537"/>
    <n v="5"/>
    <n v="44517685"/>
    <n v="53"/>
    <n v="410184000"/>
    <x v="2"/>
    <x v="0"/>
  </r>
  <r>
    <x v="6"/>
    <s v="A8"/>
    <x v="5"/>
    <n v="12732000"/>
    <n v="7"/>
    <n v="89124000"/>
    <n v="106"/>
    <n v="1151045975"/>
    <x v="2"/>
    <x v="0"/>
  </r>
  <r>
    <x v="6"/>
    <s v="E-TRON"/>
    <x v="2"/>
    <n v="10033077"/>
    <n v="10"/>
    <n v="100330770"/>
    <n v="156"/>
    <n v="1471232895"/>
    <x v="2"/>
    <x v="0"/>
  </r>
  <r>
    <x v="6"/>
    <s v="E-TRON GT"/>
    <x v="5"/>
    <n v="0"/>
    <m/>
    <m/>
    <n v="7"/>
    <n v="84004090"/>
    <x v="2"/>
    <x v="0"/>
  </r>
  <r>
    <x v="6"/>
    <s v="Q2"/>
    <x v="2"/>
    <n v="4365000"/>
    <n v="2"/>
    <n v="8730000"/>
    <n v="19"/>
    <n v="84360800"/>
    <x v="2"/>
    <x v="0"/>
  </r>
  <r>
    <x v="6"/>
    <s v="Q3"/>
    <x v="2"/>
    <n v="4728667"/>
    <n v="31"/>
    <n v="146588677"/>
    <n v="175"/>
    <n v="909366555"/>
    <x v="2"/>
    <x v="0"/>
  </r>
  <r>
    <x v="6"/>
    <s v="Q4"/>
    <x v="2"/>
    <n v="5900000"/>
    <n v="1"/>
    <n v="5900000"/>
    <n v="5"/>
    <n v="28756000"/>
    <x v="2"/>
    <x v="0"/>
  </r>
  <r>
    <x v="6"/>
    <s v="Q5"/>
    <x v="2"/>
    <n v="7579093"/>
    <n v="63"/>
    <n v="477482859"/>
    <n v="682"/>
    <n v="4139717951"/>
    <x v="2"/>
    <x v="0"/>
  </r>
  <r>
    <x v="6"/>
    <s v="Q5 E-TRON"/>
    <x v="2"/>
    <n v="5685000"/>
    <n v="2"/>
    <n v="11370000"/>
    <n v="32"/>
    <n v="248250000"/>
    <x v="2"/>
    <x v="0"/>
  </r>
  <r>
    <x v="6"/>
    <s v="Q6"/>
    <x v="2"/>
    <n v="9669000"/>
    <n v="39"/>
    <n v="377091000"/>
    <n v="132"/>
    <n v="1306710553"/>
    <x v="2"/>
    <x v="0"/>
  </r>
  <r>
    <x v="6"/>
    <s v="Q7"/>
    <x v="2"/>
    <n v="11163064"/>
    <n v="57"/>
    <n v="636294648"/>
    <n v="629"/>
    <n v="6810823654"/>
    <x v="2"/>
    <x v="0"/>
  </r>
  <r>
    <x v="6"/>
    <s v="Q8"/>
    <x v="2"/>
    <n v="13101874"/>
    <n v="68"/>
    <n v="890927432"/>
    <n v="723"/>
    <n v="9826098834"/>
    <x v="2"/>
    <x v="0"/>
  </r>
  <r>
    <x v="6"/>
    <s v="R8"/>
    <x v="5"/>
    <n v="0"/>
    <m/>
    <m/>
    <n v="2"/>
    <n v="17375000"/>
    <x v="2"/>
    <x v="0"/>
  </r>
  <r>
    <x v="6"/>
    <s v="RS Q3"/>
    <x v="2"/>
    <n v="0"/>
    <m/>
    <m/>
    <n v="2"/>
    <n v="7000000"/>
    <x v="2"/>
    <x v="0"/>
  </r>
  <r>
    <x v="6"/>
    <s v="RS Q8"/>
    <x v="2"/>
    <n v="25999000"/>
    <n v="6"/>
    <n v="155994000"/>
    <n v="50"/>
    <n v="1100629752"/>
    <x v="2"/>
    <x v="0"/>
  </r>
  <r>
    <x v="6"/>
    <s v="RS3"/>
    <x v="1"/>
    <n v="0"/>
    <m/>
    <m/>
    <n v="8"/>
    <n v="46400000"/>
    <x v="2"/>
    <x v="0"/>
  </r>
  <r>
    <x v="6"/>
    <s v="RS4"/>
    <x v="0"/>
    <n v="0"/>
    <m/>
    <m/>
    <n v="2"/>
    <n v="26509755"/>
    <x v="2"/>
    <x v="0"/>
  </r>
  <r>
    <x v="6"/>
    <s v="RS5"/>
    <x v="5"/>
    <n v="13045800"/>
    <n v="2"/>
    <n v="26091600"/>
    <n v="8"/>
    <n v="108086590"/>
    <x v="2"/>
    <x v="0"/>
  </r>
  <r>
    <x v="6"/>
    <s v="RS6"/>
    <x v="3"/>
    <n v="0"/>
    <m/>
    <m/>
    <n v="25"/>
    <n v="467206308"/>
    <x v="2"/>
    <x v="0"/>
  </r>
  <r>
    <x v="6"/>
    <s v="RS7"/>
    <x v="5"/>
    <n v="0"/>
    <m/>
    <m/>
    <n v="16"/>
    <n v="305269300"/>
    <x v="2"/>
    <x v="0"/>
  </r>
  <r>
    <x v="6"/>
    <s v="S3"/>
    <x v="1"/>
    <n v="0"/>
    <m/>
    <m/>
    <n v="4"/>
    <n v="14225000"/>
    <x v="2"/>
    <x v="0"/>
  </r>
  <r>
    <x v="6"/>
    <s v="S4"/>
    <x v="0"/>
    <n v="0"/>
    <m/>
    <m/>
    <n v="3"/>
    <n v="10040000"/>
    <x v="2"/>
    <x v="0"/>
  </r>
  <r>
    <x v="6"/>
    <s v="S5"/>
    <x v="5"/>
    <n v="0"/>
    <m/>
    <m/>
    <n v="3"/>
    <n v="12240000"/>
    <x v="2"/>
    <x v="0"/>
  </r>
  <r>
    <x v="6"/>
    <s v="S6"/>
    <x v="3"/>
    <n v="13955000"/>
    <n v="1"/>
    <n v="13955000"/>
    <n v="7"/>
    <n v="97685000"/>
    <x v="2"/>
    <x v="0"/>
  </r>
  <r>
    <x v="6"/>
    <s v="S7"/>
    <x v="5"/>
    <n v="8170000"/>
    <n v="2"/>
    <n v="16340000"/>
    <n v="4"/>
    <n v="32680000"/>
    <x v="2"/>
    <x v="0"/>
  </r>
  <r>
    <x v="6"/>
    <s v="S8"/>
    <x v="5"/>
    <n v="26667000"/>
    <n v="1"/>
    <n v="26667000"/>
    <n v="19"/>
    <n v="259922000"/>
    <x v="2"/>
    <x v="0"/>
  </r>
  <r>
    <x v="6"/>
    <s v="SQ5"/>
    <x v="2"/>
    <n v="12000000"/>
    <n v="5"/>
    <n v="60000000"/>
    <n v="27"/>
    <n v="197060000"/>
    <x v="2"/>
    <x v="0"/>
  </r>
  <r>
    <x v="6"/>
    <s v="SQ7"/>
    <x v="2"/>
    <n v="0"/>
    <m/>
    <m/>
    <n v="22"/>
    <n v="179300000"/>
    <x v="2"/>
    <x v="0"/>
  </r>
  <r>
    <x v="6"/>
    <s v="SQ8"/>
    <x v="2"/>
    <n v="22359000"/>
    <n v="1"/>
    <n v="22359000"/>
    <n v="20"/>
    <n v="447180000"/>
    <x v="2"/>
    <x v="0"/>
  </r>
  <r>
    <x v="6"/>
    <s v="TT"/>
    <x v="5"/>
    <n v="2625000"/>
    <n v="1"/>
    <n v="2625000"/>
    <n v="9"/>
    <n v="35000000"/>
    <x v="2"/>
    <x v="0"/>
  </r>
  <r>
    <x v="7"/>
    <s v="ARSENAL"/>
    <x v="7"/>
    <n v="0"/>
    <m/>
    <m/>
    <n v="16"/>
    <n v="591145000"/>
    <x v="3"/>
    <x v="1"/>
  </r>
  <r>
    <x v="7"/>
    <s v="KOMENDANT"/>
    <x v="2"/>
    <n v="41220000"/>
    <n v="3"/>
    <n v="123660000"/>
    <n v="13"/>
    <n v="500590000"/>
    <x v="3"/>
    <x v="1"/>
  </r>
  <r>
    <x v="7"/>
    <s v="LAFET"/>
    <x v="5"/>
    <n v="0"/>
    <m/>
    <m/>
    <n v="1"/>
    <n v="35650000"/>
    <x v="3"/>
    <x v="1"/>
  </r>
  <r>
    <x v="7"/>
    <s v="SENAT"/>
    <x v="5"/>
    <n v="46900000"/>
    <n v="3"/>
    <n v="140700000"/>
    <n v="85"/>
    <n v="3417720800"/>
    <x v="3"/>
    <x v="1"/>
  </r>
  <r>
    <x v="8"/>
    <s v="AVATR C11"/>
    <x v="2"/>
    <n v="8390000"/>
    <n v="57"/>
    <n v="478230000"/>
    <n v="294"/>
    <n v="2466660000"/>
    <x v="1"/>
    <x v="0"/>
  </r>
  <r>
    <x v="9"/>
    <s v="BAIC BEIJING X7"/>
    <x v="2"/>
    <n v="3100000"/>
    <n v="21"/>
    <n v="65100000"/>
    <n v="21"/>
    <n v="65100000"/>
    <x v="1"/>
    <x v="0"/>
  </r>
  <r>
    <x v="9"/>
    <s v="BAIC EU5"/>
    <x v="1"/>
    <n v="0"/>
    <m/>
    <m/>
    <n v="3"/>
    <n v="8440000"/>
    <x v="1"/>
    <x v="0"/>
  </r>
  <r>
    <x v="9"/>
    <s v="BAIC RUIXIANG X5"/>
    <x v="2"/>
    <n v="0"/>
    <m/>
    <m/>
    <n v="2"/>
    <n v="5700000"/>
    <x v="1"/>
    <x v="0"/>
  </r>
  <r>
    <x v="9"/>
    <s v="BAIC U5 PLUS"/>
    <x v="1"/>
    <n v="2115000"/>
    <n v="257"/>
    <n v="543555000"/>
    <n v="1948"/>
    <n v="3980849300"/>
    <x v="1"/>
    <x v="0"/>
  </r>
  <r>
    <x v="9"/>
    <s v="BAIC UNSPECIFIED"/>
    <x v="8"/>
    <n v="0"/>
    <m/>
    <m/>
    <n v="5"/>
    <n v="10575000"/>
    <x v="1"/>
    <x v="0"/>
  </r>
  <r>
    <x v="9"/>
    <s v="BAIC X35"/>
    <x v="2"/>
    <n v="1839000"/>
    <n v="92"/>
    <n v="169188000"/>
    <n v="644"/>
    <n v="1224476229"/>
    <x v="1"/>
    <x v="0"/>
  </r>
  <r>
    <x v="9"/>
    <s v="BAIC X55"/>
    <x v="2"/>
    <n v="2950000"/>
    <n v="10"/>
    <n v="29500000"/>
    <n v="36"/>
    <n v="106200000"/>
    <x v="1"/>
    <x v="0"/>
  </r>
  <r>
    <x v="9"/>
    <s v="BJ40"/>
    <x v="2"/>
    <n v="4350000"/>
    <n v="25"/>
    <n v="108750000"/>
    <n v="162"/>
    <n v="682861800"/>
    <x v="1"/>
    <x v="0"/>
  </r>
  <r>
    <x v="9"/>
    <s v="BJ40 PLUS"/>
    <x v="2"/>
    <n v="0"/>
    <m/>
    <m/>
    <n v="1"/>
    <n v="3759900"/>
    <x v="1"/>
    <x v="0"/>
  </r>
  <r>
    <x v="10"/>
    <s v="BAOJUN KIWI EV"/>
    <x v="9"/>
    <n v="2950000"/>
    <n v="3"/>
    <n v="8850000"/>
    <n v="4"/>
    <n v="10970000"/>
    <x v="1"/>
    <x v="0"/>
  </r>
  <r>
    <x v="11"/>
    <s v="BAW ACE M7"/>
    <x v="7"/>
    <n v="0"/>
    <m/>
    <m/>
    <n v="4"/>
    <n v="12800000"/>
    <x v="1"/>
    <x v="0"/>
  </r>
  <r>
    <x v="11"/>
    <s v="BAW UNSPECIFIED"/>
    <x v="8"/>
    <n v="3750000"/>
    <n v="1"/>
    <n v="3750000"/>
    <n v="1"/>
    <n v="3750000"/>
    <x v="1"/>
    <x v="0"/>
  </r>
  <r>
    <x v="12"/>
    <s v="BELGEE X50"/>
    <x v="2"/>
    <n v="2255990"/>
    <n v="688"/>
    <n v="1552121120"/>
    <n v="1170"/>
    <n v="2639508300"/>
    <x v="1"/>
    <x v="0"/>
  </r>
  <r>
    <x v="13"/>
    <s v="BENTLEY BENTAYGA"/>
    <x v="2"/>
    <n v="41148046"/>
    <n v="11"/>
    <n v="452628506"/>
    <n v="97"/>
    <n v="2513712250"/>
    <x v="2"/>
    <x v="0"/>
  </r>
  <r>
    <x v="13"/>
    <s v="BENTLEY CONTINENTAL"/>
    <x v="5"/>
    <n v="54990000"/>
    <n v="2"/>
    <n v="109980000"/>
    <n v="33"/>
    <n v="642396899"/>
    <x v="2"/>
    <x v="0"/>
  </r>
  <r>
    <x v="13"/>
    <s v="BENTLEY FLYING SPUR"/>
    <x v="5"/>
    <n v="34300000"/>
    <n v="1"/>
    <n v="34300000"/>
    <n v="16"/>
    <n v="430220001"/>
    <x v="2"/>
    <x v="0"/>
  </r>
  <r>
    <x v="14"/>
    <s v="BLAVAL EQ"/>
    <x v="9"/>
    <n v="0"/>
    <m/>
    <m/>
    <n v="3"/>
    <n v="3990000"/>
    <x v="1"/>
    <x v="0"/>
  </r>
  <r>
    <x v="15"/>
    <s v="BMW 340"/>
    <x v="8"/>
    <n v="0"/>
    <m/>
    <m/>
    <n v="2"/>
    <n v="8646600"/>
    <x v="2"/>
    <x v="0"/>
  </r>
  <r>
    <x v="15"/>
    <s v="BMW I3"/>
    <x v="1"/>
    <n v="5645000"/>
    <n v="1"/>
    <n v="5645000"/>
    <n v="11"/>
    <n v="49058332"/>
    <x v="2"/>
    <x v="0"/>
  </r>
  <r>
    <x v="15"/>
    <s v="BMW I4"/>
    <x v="0"/>
    <n v="8900000"/>
    <n v="1"/>
    <n v="8900000"/>
    <n v="13"/>
    <n v="114100000"/>
    <x v="2"/>
    <x v="0"/>
  </r>
  <r>
    <x v="15"/>
    <s v="BMW I7"/>
    <x v="5"/>
    <n v="22600000"/>
    <n v="10"/>
    <n v="226000000"/>
    <n v="59"/>
    <n v="1297800000"/>
    <x v="2"/>
    <x v="0"/>
  </r>
  <r>
    <x v="15"/>
    <s v="BMW IX"/>
    <x v="2"/>
    <n v="11200000"/>
    <n v="29"/>
    <n v="324800000"/>
    <n v="316"/>
    <n v="4071121542"/>
    <x v="2"/>
    <x v="0"/>
  </r>
  <r>
    <x v="15"/>
    <s v="BMW IX3"/>
    <x v="2"/>
    <n v="9200000"/>
    <n v="1"/>
    <n v="9200000"/>
    <n v="8"/>
    <n v="56462490"/>
    <x v="2"/>
    <x v="0"/>
  </r>
  <r>
    <x v="15"/>
    <s v="BMW IХ"/>
    <x v="2"/>
    <n v="0"/>
    <m/>
    <m/>
    <n v="2"/>
    <n v="25400000"/>
    <x v="2"/>
    <x v="0"/>
  </r>
  <r>
    <x v="15"/>
    <s v="BMW SERIE 1"/>
    <x v="1"/>
    <n v="2220000"/>
    <n v="1"/>
    <n v="2220000"/>
    <n v="4"/>
    <n v="8355200"/>
    <x v="2"/>
    <x v="0"/>
  </r>
  <r>
    <x v="15"/>
    <s v="BMW SERIE 2"/>
    <x v="0"/>
    <n v="3705100"/>
    <n v="3"/>
    <n v="11115300"/>
    <n v="55"/>
    <n v="202572297"/>
    <x v="2"/>
    <x v="0"/>
  </r>
  <r>
    <x v="15"/>
    <s v="BMW SERIE 2 ACTIVE TOURER"/>
    <x v="7"/>
    <n v="1830000"/>
    <n v="1"/>
    <n v="1830000"/>
    <n v="3"/>
    <n v="5490000"/>
    <x v="2"/>
    <x v="0"/>
  </r>
  <r>
    <x v="15"/>
    <s v="BMW SERIE 3"/>
    <x v="0"/>
    <n v="6660150"/>
    <n v="23"/>
    <n v="153183450"/>
    <n v="239"/>
    <n v="1035554582"/>
    <x v="2"/>
    <x v="0"/>
  </r>
  <r>
    <x v="15"/>
    <s v="BMW SERIE 4"/>
    <x v="3"/>
    <n v="3953000"/>
    <n v="13"/>
    <n v="51389000"/>
    <n v="198"/>
    <n v="872584804"/>
    <x v="2"/>
    <x v="0"/>
  </r>
  <r>
    <x v="15"/>
    <s v="BMW SERIE 5"/>
    <x v="3"/>
    <n v="5243750"/>
    <n v="49"/>
    <n v="256943750"/>
    <n v="441"/>
    <n v="2401330351"/>
    <x v="2"/>
    <x v="0"/>
  </r>
  <r>
    <x v="15"/>
    <s v="BMW SERIE 6 GT"/>
    <x v="5"/>
    <n v="6470000"/>
    <n v="2"/>
    <n v="12940000"/>
    <n v="18"/>
    <n v="114410000"/>
    <x v="2"/>
    <x v="0"/>
  </r>
  <r>
    <x v="15"/>
    <s v="BMW SERIE 7"/>
    <x v="5"/>
    <n v="10233667"/>
    <n v="24"/>
    <n v="245608008"/>
    <n v="347"/>
    <n v="3354176118"/>
    <x v="2"/>
    <x v="0"/>
  </r>
  <r>
    <x v="15"/>
    <s v="BMW SERIE 8"/>
    <x v="5"/>
    <n v="11100000"/>
    <n v="3"/>
    <n v="33300000"/>
    <n v="46"/>
    <n v="500267503"/>
    <x v="2"/>
    <x v="0"/>
  </r>
  <r>
    <x v="15"/>
    <s v="BMW XM"/>
    <x v="2"/>
    <n v="22852224"/>
    <n v="28"/>
    <n v="639862272"/>
    <n v="175"/>
    <n v="4469396832"/>
    <x v="2"/>
    <x v="0"/>
  </r>
  <r>
    <x v="15"/>
    <s v="IX1"/>
    <x v="2"/>
    <n v="0"/>
    <m/>
    <m/>
    <n v="1"/>
    <n v="7300000"/>
    <x v="2"/>
    <x v="0"/>
  </r>
  <r>
    <x v="15"/>
    <s v="M2"/>
    <x v="0"/>
    <n v="0"/>
    <m/>
    <m/>
    <n v="2"/>
    <n v="17772600"/>
    <x v="2"/>
    <x v="0"/>
  </r>
  <r>
    <x v="15"/>
    <s v="M3"/>
    <x v="0"/>
    <n v="8900000"/>
    <n v="7"/>
    <n v="62300000"/>
    <n v="85"/>
    <n v="756500000"/>
    <x v="2"/>
    <x v="0"/>
  </r>
  <r>
    <x v="15"/>
    <s v="M4"/>
    <x v="3"/>
    <n v="9000000"/>
    <n v="5"/>
    <n v="45000000"/>
    <n v="77"/>
    <n v="693000000"/>
    <x v="2"/>
    <x v="0"/>
  </r>
  <r>
    <x v="15"/>
    <s v="M5"/>
    <x v="3"/>
    <n v="10400000"/>
    <n v="7"/>
    <n v="72800000"/>
    <n v="101"/>
    <n v="1103981934"/>
    <x v="2"/>
    <x v="0"/>
  </r>
  <r>
    <x v="15"/>
    <s v="M8"/>
    <x v="5"/>
    <n v="16280000"/>
    <n v="1"/>
    <n v="16280000"/>
    <n v="33"/>
    <n v="546046331"/>
    <x v="2"/>
    <x v="0"/>
  </r>
  <r>
    <x v="15"/>
    <s v="X1"/>
    <x v="2"/>
    <n v="3484000"/>
    <n v="12"/>
    <n v="41808000"/>
    <n v="139"/>
    <n v="465398377"/>
    <x v="2"/>
    <x v="0"/>
  </r>
  <r>
    <x v="15"/>
    <s v="X2"/>
    <x v="2"/>
    <n v="3950000"/>
    <n v="1"/>
    <n v="3950000"/>
    <n v="20"/>
    <n v="73698332"/>
    <x v="2"/>
    <x v="0"/>
  </r>
  <r>
    <x v="15"/>
    <s v="X3"/>
    <x v="2"/>
    <n v="5052439"/>
    <n v="75"/>
    <n v="378932925"/>
    <n v="720"/>
    <n v="3789272036"/>
    <x v="2"/>
    <x v="0"/>
  </r>
  <r>
    <x v="15"/>
    <s v="X3M"/>
    <x v="2"/>
    <n v="7370000"/>
    <n v="5"/>
    <n v="36850000"/>
    <n v="7"/>
    <n v="51590000"/>
    <x v="2"/>
    <x v="0"/>
  </r>
  <r>
    <x v="15"/>
    <s v="X4"/>
    <x v="2"/>
    <n v="5999474"/>
    <n v="26"/>
    <n v="155986324"/>
    <n v="345"/>
    <n v="1999149230"/>
    <x v="2"/>
    <x v="0"/>
  </r>
  <r>
    <x v="15"/>
    <s v="X4M"/>
    <x v="2"/>
    <n v="8025000"/>
    <n v="2"/>
    <n v="16050000"/>
    <n v="13"/>
    <n v="105401818"/>
    <x v="2"/>
    <x v="0"/>
  </r>
  <r>
    <x v="15"/>
    <s v="X5"/>
    <x v="2"/>
    <n v="6985306"/>
    <n v="206"/>
    <n v="1438973036"/>
    <n v="2353"/>
    <n v="17500440737"/>
    <x v="2"/>
    <x v="0"/>
  </r>
  <r>
    <x v="15"/>
    <s v="X5M"/>
    <x v="2"/>
    <n v="13820000"/>
    <n v="11"/>
    <n v="152020000"/>
    <n v="113"/>
    <n v="1517621631"/>
    <x v="2"/>
    <x v="0"/>
  </r>
  <r>
    <x v="15"/>
    <s v="X6"/>
    <x v="2"/>
    <n v="7779216"/>
    <n v="153"/>
    <n v="1190220048"/>
    <n v="1373"/>
    <n v="11530329122"/>
    <x v="2"/>
    <x v="0"/>
  </r>
  <r>
    <x v="15"/>
    <s v="X6M"/>
    <x v="2"/>
    <n v="13458000"/>
    <n v="7"/>
    <n v="94206000"/>
    <n v="65"/>
    <n v="866241000"/>
    <x v="2"/>
    <x v="0"/>
  </r>
  <r>
    <x v="15"/>
    <s v="X7"/>
    <x v="2"/>
    <n v="10409701"/>
    <n v="162"/>
    <n v="1686371562"/>
    <n v="1619"/>
    <n v="16605372765"/>
    <x v="2"/>
    <x v="0"/>
  </r>
  <r>
    <x v="15"/>
    <s v="Z 4"/>
    <x v="5"/>
    <n v="0"/>
    <m/>
    <m/>
    <n v="10"/>
    <n v="45165000"/>
    <x v="2"/>
    <x v="0"/>
  </r>
  <r>
    <x v="15"/>
    <s v="Z4M"/>
    <x v="5"/>
    <n v="7030000"/>
    <n v="1"/>
    <n v="7030000"/>
    <n v="8"/>
    <n v="53005000"/>
    <x v="2"/>
    <x v="0"/>
  </r>
  <r>
    <x v="16"/>
    <s v="BUICK CENTURY"/>
    <x v="3"/>
    <n v="8404000"/>
    <n v="1"/>
    <n v="8404000"/>
    <n v="4"/>
    <n v="51032000"/>
    <x v="4"/>
    <x v="0"/>
  </r>
  <r>
    <x v="16"/>
    <s v="BUICK ENCLAVE"/>
    <x v="2"/>
    <n v="0"/>
    <m/>
    <m/>
    <n v="1"/>
    <n v="4647000"/>
    <x v="4"/>
    <x v="0"/>
  </r>
  <r>
    <x v="16"/>
    <s v="BUICK ENCORE"/>
    <x v="2"/>
    <n v="4141159"/>
    <n v="1"/>
    <n v="4141159"/>
    <n v="20"/>
    <n v="68001226"/>
    <x v="4"/>
    <x v="0"/>
  </r>
  <r>
    <x v="16"/>
    <s v="BUICK ENVISION"/>
    <x v="2"/>
    <n v="3013000"/>
    <n v="1"/>
    <n v="3013000"/>
    <n v="6"/>
    <n v="20992810"/>
    <x v="4"/>
    <x v="0"/>
  </r>
  <r>
    <x v="16"/>
    <s v="BUICK EXCELLE"/>
    <x v="1"/>
    <n v="0"/>
    <m/>
    <m/>
    <n v="3"/>
    <n v="7197000"/>
    <x v="4"/>
    <x v="0"/>
  </r>
  <r>
    <x v="16"/>
    <s v="BUICK GL6"/>
    <x v="7"/>
    <n v="0"/>
    <m/>
    <m/>
    <n v="1"/>
    <n v="2566000"/>
    <x v="4"/>
    <x v="0"/>
  </r>
  <r>
    <x v="16"/>
    <s v="BUICK GL8"/>
    <x v="7"/>
    <n v="7567000"/>
    <n v="2"/>
    <n v="15134000"/>
    <n v="5"/>
    <n v="57620000"/>
    <x v="4"/>
    <x v="0"/>
  </r>
  <r>
    <x v="16"/>
    <s v="BUICK LACROSSE"/>
    <x v="3"/>
    <n v="0"/>
    <m/>
    <m/>
    <n v="1"/>
    <n v="2715000"/>
    <x v="4"/>
    <x v="0"/>
  </r>
  <r>
    <x v="17"/>
    <s v="BYD D1"/>
    <x v="4"/>
    <n v="0"/>
    <m/>
    <m/>
    <n v="2"/>
    <n v="6260000"/>
    <x v="1"/>
    <x v="0"/>
  </r>
  <r>
    <x v="17"/>
    <s v="BYD E2"/>
    <x v="1"/>
    <n v="0"/>
    <m/>
    <m/>
    <n v="4"/>
    <n v="9010000"/>
    <x v="1"/>
    <x v="0"/>
  </r>
  <r>
    <x v="17"/>
    <s v="BYD EA1 DOLPHIN"/>
    <x v="6"/>
    <n v="3557805"/>
    <n v="1"/>
    <n v="3557805"/>
    <n v="7"/>
    <n v="24214405"/>
    <x v="1"/>
    <x v="0"/>
  </r>
  <r>
    <x v="17"/>
    <s v="BYD FRIGATE 07"/>
    <x v="2"/>
    <n v="0"/>
    <m/>
    <m/>
    <n v="1"/>
    <n v="2547000"/>
    <x v="1"/>
    <x v="0"/>
  </r>
  <r>
    <x v="17"/>
    <s v="BYD HAN"/>
    <x v="0"/>
    <n v="5130000"/>
    <n v="8"/>
    <n v="41040000"/>
    <n v="117"/>
    <n v="628450000"/>
    <x v="1"/>
    <x v="0"/>
  </r>
  <r>
    <x v="17"/>
    <s v="BYD QIN"/>
    <x v="1"/>
    <n v="3550000"/>
    <n v="9"/>
    <n v="31950000"/>
    <n v="44"/>
    <n v="149530000"/>
    <x v="1"/>
    <x v="0"/>
  </r>
  <r>
    <x v="17"/>
    <s v="BYD SEAGULL"/>
    <x v="9"/>
    <n v="2350000"/>
    <n v="4"/>
    <n v="9400000"/>
    <n v="9"/>
    <n v="19050000"/>
    <x v="1"/>
    <x v="0"/>
  </r>
  <r>
    <x v="17"/>
    <s v="BYD SEAL"/>
    <x v="0"/>
    <n v="5170000"/>
    <n v="2"/>
    <n v="10340000"/>
    <n v="16"/>
    <n v="79820000"/>
    <x v="1"/>
    <x v="0"/>
  </r>
  <r>
    <x v="17"/>
    <s v="BYD SONG"/>
    <x v="1"/>
    <n v="3930000"/>
    <n v="35"/>
    <n v="137550000"/>
    <n v="224"/>
    <n v="822050000"/>
    <x v="1"/>
    <x v="0"/>
  </r>
  <r>
    <x v="17"/>
    <s v="BYD TANG"/>
    <x v="2"/>
    <n v="5450000"/>
    <n v="12"/>
    <n v="65400000"/>
    <n v="133"/>
    <n v="820999616"/>
    <x v="1"/>
    <x v="0"/>
  </r>
  <r>
    <x v="17"/>
    <s v="BYD YUAN"/>
    <x v="2"/>
    <n v="3690995"/>
    <n v="4"/>
    <n v="14763980"/>
    <n v="52"/>
    <n v="185883980"/>
    <x v="1"/>
    <x v="0"/>
  </r>
  <r>
    <x v="18"/>
    <s v="CADILLAC CT5"/>
    <x v="0"/>
    <n v="7950000"/>
    <n v="1"/>
    <n v="7950000"/>
    <n v="1"/>
    <n v="7950000"/>
    <x v="4"/>
    <x v="0"/>
  </r>
  <r>
    <x v="18"/>
    <s v="CADILLAC CTS"/>
    <x v="3"/>
    <n v="0"/>
    <m/>
    <m/>
    <n v="3"/>
    <n v="8370000"/>
    <x v="4"/>
    <x v="0"/>
  </r>
  <r>
    <x v="18"/>
    <s v="CADILLAC GT4"/>
    <x v="2"/>
    <n v="5111000"/>
    <n v="1"/>
    <n v="5111000"/>
    <n v="1"/>
    <n v="5111000"/>
    <x v="4"/>
    <x v="0"/>
  </r>
  <r>
    <x v="18"/>
    <s v="CADILLAC LYRIQ"/>
    <x v="2"/>
    <n v="0"/>
    <m/>
    <m/>
    <n v="6"/>
    <n v="75760000"/>
    <x v="4"/>
    <x v="0"/>
  </r>
  <r>
    <x v="18"/>
    <s v="CADILLAC XT4"/>
    <x v="2"/>
    <n v="0"/>
    <m/>
    <m/>
    <n v="11"/>
    <n v="40790000"/>
    <x v="4"/>
    <x v="0"/>
  </r>
  <r>
    <x v="18"/>
    <s v="CADILLAC XT5"/>
    <x v="2"/>
    <n v="4270000"/>
    <n v="2"/>
    <n v="8540000"/>
    <n v="24"/>
    <n v="104640000"/>
    <x v="4"/>
    <x v="0"/>
  </r>
  <r>
    <x v="18"/>
    <s v="CADILLAC XT6"/>
    <x v="2"/>
    <n v="10225000"/>
    <n v="2"/>
    <n v="20450000"/>
    <n v="23"/>
    <n v="135400000"/>
    <x v="4"/>
    <x v="0"/>
  </r>
  <r>
    <x v="18"/>
    <s v="ESCALADE"/>
    <x v="2"/>
    <n v="14602167"/>
    <n v="53"/>
    <n v="773914851"/>
    <n v="597"/>
    <n v="5281640026"/>
    <x v="4"/>
    <x v="0"/>
  </r>
  <r>
    <x v="19"/>
    <s v="CHANGAN ALSVIN"/>
    <x v="1"/>
    <n v="1750000"/>
    <n v="811"/>
    <n v="1419250000"/>
    <n v="4255"/>
    <n v="7354858700"/>
    <x v="1"/>
    <x v="0"/>
  </r>
  <r>
    <x v="19"/>
    <s v="CHANGAN BENBEN E-STAR"/>
    <x v="6"/>
    <n v="0"/>
    <m/>
    <m/>
    <n v="2"/>
    <n v="4490000"/>
    <x v="1"/>
    <x v="0"/>
  </r>
  <r>
    <x v="19"/>
    <s v="CHANGAN CS35"/>
    <x v="2"/>
    <n v="2339900"/>
    <n v="1333"/>
    <n v="3119086700"/>
    <n v="9386"/>
    <n v="21380291140"/>
    <x v="1"/>
    <x v="0"/>
  </r>
  <r>
    <x v="19"/>
    <s v="CHANGAN CS55"/>
    <x v="2"/>
    <n v="2629690"/>
    <n v="2463"/>
    <n v="6476926470"/>
    <n v="11052"/>
    <n v="28541289901"/>
    <x v="1"/>
    <x v="0"/>
  </r>
  <r>
    <x v="19"/>
    <s v="CHANGAN CS75"/>
    <x v="2"/>
    <n v="2392975"/>
    <n v="287"/>
    <n v="686783825"/>
    <n v="3967"/>
    <n v="9867774863"/>
    <x v="1"/>
    <x v="0"/>
  </r>
  <r>
    <x v="19"/>
    <s v="CHANGAN CS85"/>
    <x v="2"/>
    <n v="3709900"/>
    <n v="19"/>
    <n v="70488100"/>
    <n v="544"/>
    <n v="1906005600"/>
    <x v="1"/>
    <x v="0"/>
  </r>
  <r>
    <x v="19"/>
    <s v="CHANGAN CS95"/>
    <x v="2"/>
    <n v="4249900"/>
    <n v="267"/>
    <n v="1134723300"/>
    <n v="1207"/>
    <n v="5035629300"/>
    <x v="1"/>
    <x v="0"/>
  </r>
  <r>
    <x v="19"/>
    <s v="CHANGAN DEEPAL S7"/>
    <x v="2"/>
    <n v="3009667"/>
    <n v="4"/>
    <n v="12038668"/>
    <n v="9"/>
    <n v="33038668"/>
    <x v="1"/>
    <x v="0"/>
  </r>
  <r>
    <x v="19"/>
    <s v="CHANGAN EADO"/>
    <x v="1"/>
    <n v="2329900"/>
    <n v="275"/>
    <n v="640722500"/>
    <n v="1412"/>
    <n v="3245178800"/>
    <x v="1"/>
    <x v="0"/>
  </r>
  <r>
    <x v="19"/>
    <s v="CHANGAN EV460"/>
    <x v="2"/>
    <n v="2754000"/>
    <n v="1"/>
    <n v="2754000"/>
    <n v="5"/>
    <n v="13134000"/>
    <x v="1"/>
    <x v="0"/>
  </r>
  <r>
    <x v="19"/>
    <s v="CHANGAN LAMORE"/>
    <x v="1"/>
    <n v="2789900"/>
    <n v="58"/>
    <n v="161814200"/>
    <n v="251"/>
    <n v="700264900"/>
    <x v="1"/>
    <x v="0"/>
  </r>
  <r>
    <x v="19"/>
    <s v="CHANGAN LUMIN"/>
    <x v="9"/>
    <n v="0"/>
    <m/>
    <m/>
    <n v="2"/>
    <n v="3580000"/>
    <x v="1"/>
    <x v="0"/>
  </r>
  <r>
    <x v="19"/>
    <s v="CHANGAN SHENLAN SL03"/>
    <x v="1"/>
    <n v="0"/>
    <m/>
    <m/>
    <n v="1"/>
    <n v="10170000"/>
    <x v="1"/>
    <x v="0"/>
  </r>
  <r>
    <x v="19"/>
    <s v="CHANGAN UNI-K"/>
    <x v="2"/>
    <n v="3639900"/>
    <n v="1259"/>
    <n v="4582634100"/>
    <n v="7878"/>
    <n v="28281166300"/>
    <x v="1"/>
    <x v="0"/>
  </r>
  <r>
    <x v="19"/>
    <s v="CHANGAN UNI-T"/>
    <x v="2"/>
    <n v="2872825"/>
    <n v="470"/>
    <n v="1350227750"/>
    <n v="3587"/>
    <n v="10307296446"/>
    <x v="1"/>
    <x v="0"/>
  </r>
  <r>
    <x v="19"/>
    <s v="CHANGAN UNI-V"/>
    <x v="1"/>
    <n v="2859900"/>
    <n v="411"/>
    <n v="1175418900"/>
    <n v="3783"/>
    <n v="10450316900"/>
    <x v="1"/>
    <x v="0"/>
  </r>
  <r>
    <x v="19"/>
    <s v="CHANGAN YIDA"/>
    <x v="1"/>
    <n v="0"/>
    <m/>
    <m/>
    <n v="2"/>
    <n v="3310970"/>
    <x v="1"/>
    <x v="0"/>
  </r>
  <r>
    <x v="20"/>
    <s v="AMULET /FLAGCLOUD/"/>
    <x v="1"/>
    <n v="0"/>
    <m/>
    <m/>
    <n v="11"/>
    <n v="16500000"/>
    <x v="1"/>
    <x v="0"/>
  </r>
  <r>
    <x v="20"/>
    <s v="CHERY A16"/>
    <x v="1"/>
    <n v="0"/>
    <m/>
    <m/>
    <n v="13"/>
    <n v="20586823"/>
    <x v="1"/>
    <x v="0"/>
  </r>
  <r>
    <x v="20"/>
    <s v="CHERY A3 /M11/"/>
    <x v="1"/>
    <n v="0"/>
    <m/>
    <m/>
    <n v="47"/>
    <n v="23688000"/>
    <x v="1"/>
    <x v="0"/>
  </r>
  <r>
    <x v="20"/>
    <s v="CHERY ARRIZO 5"/>
    <x v="1"/>
    <n v="0"/>
    <m/>
    <m/>
    <n v="1"/>
    <n v="2450000"/>
    <x v="1"/>
    <x v="0"/>
  </r>
  <r>
    <x v="20"/>
    <s v="CHERY ARRIZO 8"/>
    <x v="0"/>
    <n v="3410000"/>
    <n v="1021"/>
    <n v="3481610000"/>
    <n v="4536"/>
    <n v="15708771900"/>
    <x v="1"/>
    <x v="0"/>
  </r>
  <r>
    <x v="20"/>
    <s v="CHERY ARRIZO GX"/>
    <x v="1"/>
    <n v="0"/>
    <m/>
    <m/>
    <n v="1"/>
    <n v="3189000"/>
    <x v="1"/>
    <x v="0"/>
  </r>
  <r>
    <x v="20"/>
    <s v="CHERY EQ1"/>
    <x v="9"/>
    <n v="0"/>
    <m/>
    <m/>
    <n v="1"/>
    <n v="1660000"/>
    <x v="1"/>
    <x v="0"/>
  </r>
  <r>
    <x v="20"/>
    <s v="CHERY EQ5"/>
    <x v="2"/>
    <n v="0"/>
    <m/>
    <m/>
    <n v="1"/>
    <n v="4520000"/>
    <x v="1"/>
    <x v="0"/>
  </r>
  <r>
    <x v="20"/>
    <s v="CHERY EXPLORE 06"/>
    <x v="2"/>
    <n v="2850000"/>
    <n v="7"/>
    <n v="19950000"/>
    <n v="9"/>
    <n v="26450000"/>
    <x v="1"/>
    <x v="0"/>
  </r>
  <r>
    <x v="20"/>
    <s v="CHERY TIGGO 2"/>
    <x v="2"/>
    <n v="0"/>
    <m/>
    <m/>
    <n v="1"/>
    <n v="2100000"/>
    <x v="1"/>
    <x v="0"/>
  </r>
  <r>
    <x v="20"/>
    <s v="CHERY TIGGO 2 PRO"/>
    <x v="2"/>
    <n v="2209000"/>
    <n v="5"/>
    <n v="11045000"/>
    <n v="8"/>
    <n v="15787900"/>
    <x v="1"/>
    <x v="0"/>
  </r>
  <r>
    <x v="20"/>
    <s v="CHERY TIGGO 3X"/>
    <x v="2"/>
    <n v="0"/>
    <m/>
    <m/>
    <n v="2"/>
    <n v="4205000"/>
    <x v="1"/>
    <x v="0"/>
  </r>
  <r>
    <x v="20"/>
    <s v="CHERY TIGGO 4"/>
    <x v="2"/>
    <n v="2378348"/>
    <n v="31"/>
    <n v="73728788"/>
    <n v="4930"/>
    <n v="10239850551"/>
    <x v="1"/>
    <x v="0"/>
  </r>
  <r>
    <x v="20"/>
    <s v="CHERY TIGGO 4 PRO"/>
    <x v="2"/>
    <n v="2330428"/>
    <n v="4176"/>
    <n v="9731867328"/>
    <n v="32269"/>
    <n v="73647902746"/>
    <x v="1"/>
    <x v="0"/>
  </r>
  <r>
    <x v="20"/>
    <s v="CHERY TIGGO 5X"/>
    <x v="2"/>
    <n v="0"/>
    <m/>
    <m/>
    <n v="10"/>
    <n v="22928293"/>
    <x v="1"/>
    <x v="0"/>
  </r>
  <r>
    <x v="20"/>
    <s v="CHERY TIGGO 7"/>
    <x v="2"/>
    <n v="1331540"/>
    <n v="6"/>
    <n v="7989240"/>
    <n v="63"/>
    <n v="82485640"/>
    <x v="1"/>
    <x v="0"/>
  </r>
  <r>
    <x v="20"/>
    <s v="CHERY TIGGO 7 PRO"/>
    <x v="2"/>
    <n v="2880000"/>
    <n v="2863"/>
    <n v="8245440000"/>
    <n v="44769"/>
    <n v="122610811400"/>
    <x v="1"/>
    <x v="0"/>
  </r>
  <r>
    <x v="20"/>
    <s v="CHERY TIGGO 7 PRO MAX"/>
    <x v="2"/>
    <n v="2984356"/>
    <n v="3123"/>
    <n v="9320143788"/>
    <n v="9458"/>
    <n v="28672509533"/>
    <x v="1"/>
    <x v="0"/>
  </r>
  <r>
    <x v="20"/>
    <s v="CHERY TIGGO 8"/>
    <x v="2"/>
    <n v="2967268"/>
    <n v="380"/>
    <n v="1127561840"/>
    <n v="3955"/>
    <n v="11747444992"/>
    <x v="1"/>
    <x v="0"/>
  </r>
  <r>
    <x v="20"/>
    <s v="CHERY TIGGO 8 PRO"/>
    <x v="2"/>
    <n v="3430000"/>
    <n v="354"/>
    <n v="1214220000"/>
    <n v="4759"/>
    <n v="16728293200"/>
    <x v="1"/>
    <x v="0"/>
  </r>
  <r>
    <x v="20"/>
    <s v="CHERY TIGGO 8 PRO E+"/>
    <x v="2"/>
    <n v="4930000"/>
    <n v="18"/>
    <n v="88740000"/>
    <n v="86"/>
    <n v="423974900"/>
    <x v="1"/>
    <x v="0"/>
  </r>
  <r>
    <x v="20"/>
    <s v="CHERY TIGGO 8 PRO MAX"/>
    <x v="2"/>
    <n v="4160000"/>
    <n v="1474"/>
    <n v="6131840000"/>
    <n v="14953"/>
    <n v="61096856700"/>
    <x v="1"/>
    <x v="0"/>
  </r>
  <r>
    <x v="20"/>
    <s v="CHERY TIGGO 9"/>
    <x v="2"/>
    <n v="4196420"/>
    <n v="2"/>
    <n v="8392840"/>
    <n v="5"/>
    <n v="20858180"/>
    <x v="1"/>
    <x v="0"/>
  </r>
  <r>
    <x v="20"/>
    <s v="TIGGO"/>
    <x v="2"/>
    <n v="0"/>
    <m/>
    <m/>
    <n v="2"/>
    <n v="4102620"/>
    <x v="1"/>
    <x v="0"/>
  </r>
  <r>
    <x v="21"/>
    <s v="BLAZER"/>
    <x v="2"/>
    <n v="0"/>
    <m/>
    <m/>
    <n v="2"/>
    <n v="14100000"/>
    <x v="4"/>
    <x v="0"/>
  </r>
  <r>
    <x v="21"/>
    <s v="BOLT"/>
    <x v="2"/>
    <n v="0"/>
    <m/>
    <m/>
    <n v="1"/>
    <n v="1950000"/>
    <x v="4"/>
    <x v="0"/>
  </r>
  <r>
    <x v="21"/>
    <s v="CAMARO"/>
    <x v="5"/>
    <n v="6350000"/>
    <n v="5"/>
    <n v="31750000"/>
    <n v="63"/>
    <n v="414183568"/>
    <x v="4"/>
    <x v="0"/>
  </r>
  <r>
    <x v="21"/>
    <s v="CHEVROLET CAPTIVA"/>
    <x v="2"/>
    <n v="2847000"/>
    <n v="4"/>
    <n v="11388000"/>
    <n v="531"/>
    <n v="836838750"/>
    <x v="4"/>
    <x v="0"/>
  </r>
  <r>
    <x v="21"/>
    <s v="CHEVROLET DAMAS"/>
    <x v="7"/>
    <n v="0"/>
    <m/>
    <m/>
    <n v="6"/>
    <n v="9470000"/>
    <x v="4"/>
    <x v="0"/>
  </r>
  <r>
    <x v="21"/>
    <s v="CHEVROLET GROOVE"/>
    <x v="2"/>
    <n v="2330000"/>
    <n v="12"/>
    <n v="27960000"/>
    <n v="173"/>
    <n v="378330000"/>
    <x v="4"/>
    <x v="0"/>
  </r>
  <r>
    <x v="21"/>
    <s v="CHEVROLET LACETTI"/>
    <x v="1"/>
    <n v="1899900"/>
    <n v="2"/>
    <n v="3799800"/>
    <n v="3"/>
    <n v="4387700"/>
    <x v="4"/>
    <x v="0"/>
  </r>
  <r>
    <x v="21"/>
    <s v="CHEVROLET MENLO"/>
    <x v="2"/>
    <n v="2520000"/>
    <n v="1"/>
    <n v="2520000"/>
    <n v="6"/>
    <n v="11920000"/>
    <x v="4"/>
    <x v="0"/>
  </r>
  <r>
    <x v="21"/>
    <s v="CHEVROLET MONZA"/>
    <x v="5"/>
    <n v="2441354"/>
    <n v="52"/>
    <n v="126950408"/>
    <n v="88"/>
    <n v="209840008"/>
    <x v="4"/>
    <x v="0"/>
  </r>
  <r>
    <x v="21"/>
    <s v="CHEVROLET NEXIA"/>
    <x v="1"/>
    <n v="1624450"/>
    <n v="1"/>
    <n v="1624450"/>
    <n v="550"/>
    <n v="885231650"/>
    <x v="4"/>
    <x v="0"/>
  </r>
  <r>
    <x v="21"/>
    <s v="CHEVROLET ONIX"/>
    <x v="6"/>
    <n v="2159000"/>
    <n v="5"/>
    <n v="10795000"/>
    <n v="25"/>
    <n v="54964000"/>
    <x v="4"/>
    <x v="0"/>
  </r>
  <r>
    <x v="21"/>
    <s v="CHEVROLET TRAVERSE"/>
    <x v="2"/>
    <n v="3909000"/>
    <n v="1"/>
    <n v="3909000"/>
    <n v="8"/>
    <n v="31272000"/>
    <x v="4"/>
    <x v="0"/>
  </r>
  <r>
    <x v="21"/>
    <s v="CHEVROLET TRAX"/>
    <x v="2"/>
    <n v="4180000"/>
    <n v="2"/>
    <n v="8360000"/>
    <n v="5"/>
    <n v="16450000"/>
    <x v="4"/>
    <x v="0"/>
  </r>
  <r>
    <x v="21"/>
    <s v="CHEVROLET UNSPECIFIED"/>
    <x v="8"/>
    <n v="3750000"/>
    <n v="1"/>
    <n v="3750000"/>
    <n v="1"/>
    <n v="3750000"/>
    <x v="4"/>
    <x v="0"/>
  </r>
  <r>
    <x v="21"/>
    <s v="COBALT"/>
    <x v="10"/>
    <n v="1889000"/>
    <n v="19"/>
    <n v="35891000"/>
    <n v="1112"/>
    <n v="1881236800"/>
    <x v="4"/>
    <x v="0"/>
  </r>
  <r>
    <x v="21"/>
    <s v="CORVETTE"/>
    <x v="5"/>
    <n v="0"/>
    <m/>
    <m/>
    <n v="17"/>
    <n v="256630000"/>
    <x v="4"/>
    <x v="0"/>
  </r>
  <r>
    <x v="21"/>
    <s v="EQUINOX"/>
    <x v="2"/>
    <n v="3995000"/>
    <n v="23"/>
    <n v="91885000"/>
    <n v="150"/>
    <n v="541360000"/>
    <x v="4"/>
    <x v="0"/>
  </r>
  <r>
    <x v="21"/>
    <s v="EXPRESS VAN"/>
    <x v="7"/>
    <n v="8720000"/>
    <n v="2"/>
    <n v="17440000"/>
    <n v="5"/>
    <n v="42542000"/>
    <x v="4"/>
    <x v="0"/>
  </r>
  <r>
    <x v="21"/>
    <s v="MALIBU"/>
    <x v="0"/>
    <n v="1355000"/>
    <n v="3"/>
    <n v="4065000"/>
    <n v="32"/>
    <n v="52096000"/>
    <x v="4"/>
    <x v="0"/>
  </r>
  <r>
    <x v="21"/>
    <s v="ORLANDO"/>
    <x v="7"/>
    <n v="0"/>
    <m/>
    <m/>
    <n v="52"/>
    <n v="62943558"/>
    <x v="4"/>
    <x v="0"/>
  </r>
  <r>
    <x v="21"/>
    <s v="SPARK"/>
    <x v="9"/>
    <n v="1469900"/>
    <n v="3"/>
    <n v="4409700"/>
    <n v="192"/>
    <n v="241020800"/>
    <x v="4"/>
    <x v="0"/>
  </r>
  <r>
    <x v="21"/>
    <s v="SUBURBAN"/>
    <x v="2"/>
    <n v="11100000"/>
    <n v="1"/>
    <n v="11100000"/>
    <n v="9"/>
    <n v="101090000"/>
    <x v="4"/>
    <x v="0"/>
  </r>
  <r>
    <x v="21"/>
    <s v="TAHOE"/>
    <x v="2"/>
    <n v="10105000"/>
    <n v="13"/>
    <n v="131365000"/>
    <n v="467"/>
    <n v="4454217673"/>
    <x v="4"/>
    <x v="0"/>
  </r>
  <r>
    <x v="21"/>
    <s v="TRACKER"/>
    <x v="2"/>
    <n v="1283500"/>
    <n v="2"/>
    <n v="2567000"/>
    <n v="44"/>
    <n v="56392334"/>
    <x v="4"/>
    <x v="0"/>
  </r>
  <r>
    <x v="21"/>
    <s v="TRAILBLAZER"/>
    <x v="2"/>
    <n v="2324000"/>
    <n v="4"/>
    <n v="9296000"/>
    <n v="97"/>
    <n v="225428000"/>
    <x v="4"/>
    <x v="0"/>
  </r>
  <r>
    <x v="21"/>
    <s v="VOLT"/>
    <x v="1"/>
    <n v="0"/>
    <m/>
    <m/>
    <n v="3"/>
    <n v="9228000"/>
    <x v="4"/>
    <x v="0"/>
  </r>
  <r>
    <x v="22"/>
    <s v="PACIFICA"/>
    <x v="2"/>
    <n v="0"/>
    <m/>
    <m/>
    <n v="4"/>
    <n v="29700000"/>
    <x v="4"/>
    <x v="0"/>
  </r>
  <r>
    <x v="23"/>
    <s v="C3 AIRCROSS"/>
    <x v="2"/>
    <n v="0"/>
    <m/>
    <m/>
    <n v="5"/>
    <n v="7181166"/>
    <x v="2"/>
    <x v="0"/>
  </r>
  <r>
    <x v="23"/>
    <s v="C4"/>
    <x v="1"/>
    <n v="2249000"/>
    <n v="2"/>
    <n v="4498000"/>
    <n v="84"/>
    <n v="162233329"/>
    <x v="2"/>
    <x v="0"/>
  </r>
  <r>
    <x v="23"/>
    <s v="C5"/>
    <x v="0"/>
    <n v="2071000"/>
    <n v="2"/>
    <n v="4142000"/>
    <n v="5"/>
    <n v="9664000"/>
    <x v="2"/>
    <x v="0"/>
  </r>
  <r>
    <x v="23"/>
    <s v="C5 AIRCROSS"/>
    <x v="2"/>
    <n v="2770000"/>
    <n v="9"/>
    <n v="24930000"/>
    <n v="296"/>
    <n v="598474099"/>
    <x v="2"/>
    <x v="0"/>
  </r>
  <r>
    <x v="23"/>
    <s v="DS7 CROSSBACK"/>
    <x v="2"/>
    <n v="0"/>
    <m/>
    <m/>
    <n v="1"/>
    <n v="3978255"/>
    <x v="2"/>
    <x v="0"/>
  </r>
  <r>
    <x v="23"/>
    <s v="DS9"/>
    <x v="3"/>
    <n v="0"/>
    <m/>
    <m/>
    <n v="1"/>
    <n v="7051536"/>
    <x v="2"/>
    <x v="0"/>
  </r>
  <r>
    <x v="24"/>
    <s v="COWIN SNOWJET"/>
    <x v="2"/>
    <n v="0"/>
    <m/>
    <m/>
    <n v="2"/>
    <n v="2628900"/>
    <x v="1"/>
    <x v="0"/>
  </r>
  <r>
    <x v="25"/>
    <s v="FORMENTOR"/>
    <x v="2"/>
    <n v="0"/>
    <m/>
    <m/>
    <n v="7"/>
    <n v="40779600"/>
    <x v="2"/>
    <x v="0"/>
  </r>
  <r>
    <x v="26"/>
    <s v="DACIA DUSTER"/>
    <x v="2"/>
    <n v="2873714"/>
    <n v="5"/>
    <n v="14368570"/>
    <n v="13"/>
    <n v="33805458"/>
    <x v="2"/>
    <x v="0"/>
  </r>
  <r>
    <x v="27"/>
    <s v="DAEWOO NEXIA"/>
    <x v="1"/>
    <n v="1051000"/>
    <n v="3"/>
    <n v="3153000"/>
    <n v="8"/>
    <n v="7744900"/>
    <x v="5"/>
    <x v="0"/>
  </r>
  <r>
    <x v="27"/>
    <s v="DAMAS"/>
    <x v="7"/>
    <n v="0"/>
    <m/>
    <m/>
    <n v="30"/>
    <n v="30770000"/>
    <x v="5"/>
    <x v="0"/>
  </r>
  <r>
    <x v="28"/>
    <s v="ATRAI"/>
    <x v="7"/>
    <n v="0"/>
    <m/>
    <m/>
    <n v="1"/>
    <n v="820000"/>
    <x v="0"/>
    <x v="0"/>
  </r>
  <r>
    <x v="28"/>
    <s v="BOON"/>
    <x v="9"/>
    <n v="0"/>
    <m/>
    <m/>
    <n v="1"/>
    <n v="1265485"/>
    <x v="0"/>
    <x v="0"/>
  </r>
  <r>
    <x v="28"/>
    <s v="COPEN"/>
    <x v="9"/>
    <n v="0"/>
    <m/>
    <m/>
    <n v="2"/>
    <n v="2125000"/>
    <x v="0"/>
    <x v="0"/>
  </r>
  <r>
    <x v="28"/>
    <s v="DAIHATSU UNSPECIFIED"/>
    <x v="8"/>
    <n v="0"/>
    <m/>
    <m/>
    <n v="2"/>
    <n v="3000000"/>
    <x v="0"/>
    <x v="0"/>
  </r>
  <r>
    <x v="28"/>
    <s v="MIRA"/>
    <x v="6"/>
    <n v="0"/>
    <m/>
    <m/>
    <n v="3"/>
    <n v="3455000"/>
    <x v="0"/>
    <x v="0"/>
  </r>
  <r>
    <x v="28"/>
    <s v="MOVE"/>
    <x v="7"/>
    <n v="0"/>
    <m/>
    <m/>
    <n v="1"/>
    <n v="1275000"/>
    <x v="0"/>
    <x v="0"/>
  </r>
  <r>
    <x v="28"/>
    <s v="ROCKY"/>
    <x v="2"/>
    <n v="0"/>
    <m/>
    <m/>
    <n v="12"/>
    <n v="22053000"/>
    <x v="0"/>
    <x v="0"/>
  </r>
  <r>
    <x v="28"/>
    <s v="TAFT"/>
    <x v="2"/>
    <n v="1390000"/>
    <n v="1"/>
    <n v="1390000"/>
    <n v="7"/>
    <n v="11170000"/>
    <x v="0"/>
    <x v="0"/>
  </r>
  <r>
    <x v="28"/>
    <s v="THOR"/>
    <x v="7"/>
    <n v="0"/>
    <m/>
    <m/>
    <n v="3"/>
    <n v="4774000"/>
    <x v="0"/>
    <x v="0"/>
  </r>
  <r>
    <x v="28"/>
    <s v="WAKE"/>
    <x v="7"/>
    <n v="0"/>
    <m/>
    <m/>
    <n v="1"/>
    <n v="1450000"/>
    <x v="0"/>
    <x v="0"/>
  </r>
  <r>
    <x v="29"/>
    <s v="DAYUN YUANZHI M1"/>
    <x v="2"/>
    <n v="0"/>
    <m/>
    <m/>
    <n v="1"/>
    <n v="4500000"/>
    <x v="1"/>
    <x v="0"/>
  </r>
  <r>
    <x v="29"/>
    <s v="DAYUN YUEHU S1"/>
    <x v="9"/>
    <n v="0"/>
    <m/>
    <m/>
    <n v="2"/>
    <n v="6750000"/>
    <x v="1"/>
    <x v="0"/>
  </r>
  <r>
    <x v="30"/>
    <s v="DENZA D9"/>
    <x v="7"/>
    <n v="8200000"/>
    <n v="9"/>
    <n v="73800000"/>
    <n v="30"/>
    <n v="243900000"/>
    <x v="1"/>
    <x v="0"/>
  </r>
  <r>
    <x v="30"/>
    <s v="DENZA N7"/>
    <x v="2"/>
    <n v="6300000"/>
    <n v="1"/>
    <n v="6300000"/>
    <n v="1"/>
    <n v="6300000"/>
    <x v="1"/>
    <x v="0"/>
  </r>
  <r>
    <x v="30"/>
    <s v="DENZA X"/>
    <x v="2"/>
    <n v="6260000"/>
    <n v="2"/>
    <n v="12520000"/>
    <n v="2"/>
    <n v="12520000"/>
    <x v="1"/>
    <x v="0"/>
  </r>
  <r>
    <x v="31"/>
    <s v="DFSK 580"/>
    <x v="2"/>
    <n v="2750000"/>
    <n v="8"/>
    <n v="22000000"/>
    <n v="337"/>
    <n v="764161325"/>
    <x v="1"/>
    <x v="0"/>
  </r>
  <r>
    <x v="32"/>
    <s v="CHARGER"/>
    <x v="5"/>
    <n v="8290000"/>
    <n v="1"/>
    <n v="8290000"/>
    <n v="26"/>
    <n v="236500001"/>
    <x v="4"/>
    <x v="0"/>
  </r>
  <r>
    <x v="32"/>
    <s v="DODGE CHALLENGER"/>
    <x v="5"/>
    <n v="8428000"/>
    <n v="9"/>
    <n v="75852000"/>
    <n v="191"/>
    <n v="1505589155"/>
    <x v="4"/>
    <x v="0"/>
  </r>
  <r>
    <x v="32"/>
    <s v="DURANGO"/>
    <x v="2"/>
    <n v="10330000"/>
    <n v="3"/>
    <n v="30990000"/>
    <n v="29"/>
    <n v="321839998"/>
    <x v="4"/>
    <x v="0"/>
  </r>
  <r>
    <x v="33"/>
    <s v="DONGFENG AEOLUS"/>
    <x v="2"/>
    <n v="0"/>
    <m/>
    <m/>
    <n v="7"/>
    <n v="10850000"/>
    <x v="1"/>
    <x v="0"/>
  </r>
  <r>
    <x v="33"/>
    <s v="DONGFENG AX7"/>
    <x v="2"/>
    <n v="0"/>
    <m/>
    <m/>
    <n v="2"/>
    <n v="3158000"/>
    <x v="1"/>
    <x v="0"/>
  </r>
  <r>
    <x v="33"/>
    <s v="DONGFENG E11K"/>
    <x v="0"/>
    <n v="0"/>
    <m/>
    <m/>
    <n v="8"/>
    <n v="20888000"/>
    <x v="1"/>
    <x v="0"/>
  </r>
  <r>
    <x v="33"/>
    <s v="DONGFENG EQ-SERIE PKW"/>
    <x v="8"/>
    <n v="0"/>
    <m/>
    <m/>
    <n v="1"/>
    <n v="1500000"/>
    <x v="1"/>
    <x v="0"/>
  </r>
  <r>
    <x v="33"/>
    <s v="DONGFENG EX1"/>
    <x v="2"/>
    <n v="0"/>
    <m/>
    <m/>
    <n v="1"/>
    <n v="1325000"/>
    <x v="1"/>
    <x v="0"/>
  </r>
  <r>
    <x v="33"/>
    <s v="DONGFENG FENGON E5"/>
    <x v="2"/>
    <n v="2187000"/>
    <n v="1"/>
    <n v="2187000"/>
    <n v="1"/>
    <n v="2187000"/>
    <x v="1"/>
    <x v="0"/>
  </r>
  <r>
    <x v="33"/>
    <s v="DONGFENG M-HERO"/>
    <x v="2"/>
    <n v="13550000"/>
    <n v="1"/>
    <n v="13550000"/>
    <n v="4"/>
    <n v="49250000"/>
    <x v="1"/>
    <x v="0"/>
  </r>
  <r>
    <x v="33"/>
    <s v="DONGFENG M-NV"/>
    <x v="2"/>
    <n v="0"/>
    <m/>
    <m/>
    <n v="1"/>
    <n v="3490000"/>
    <x v="1"/>
    <x v="0"/>
  </r>
  <r>
    <x v="33"/>
    <s v="DONGFENG UNSPECIFIED"/>
    <x v="8"/>
    <n v="3500000"/>
    <n v="1"/>
    <n v="3500000"/>
    <n v="2"/>
    <n v="5000000"/>
    <x v="1"/>
    <x v="0"/>
  </r>
  <r>
    <x v="33"/>
    <s v="SHINE MAX"/>
    <x v="3"/>
    <n v="0"/>
    <m/>
    <m/>
    <n v="1"/>
    <n v="2840000"/>
    <x v="1"/>
    <x v="0"/>
  </r>
  <r>
    <x v="34"/>
    <s v="ENOVATE ME5"/>
    <x v="2"/>
    <n v="0"/>
    <m/>
    <m/>
    <n v="1"/>
    <n v="2770000"/>
    <x v="1"/>
    <x v="0"/>
  </r>
  <r>
    <x v="35"/>
    <s v="EVOLUTE IJOY"/>
    <x v="2"/>
    <n v="3995000"/>
    <n v="7"/>
    <n v="27965000"/>
    <n v="604"/>
    <n v="2121595000"/>
    <x v="3"/>
    <x v="1"/>
  </r>
  <r>
    <x v="35"/>
    <s v="EVOLUTE I-PRO"/>
    <x v="1"/>
    <n v="2990000"/>
    <n v="222"/>
    <n v="663780000"/>
    <n v="1418"/>
    <n v="4239820000"/>
    <x v="3"/>
    <x v="1"/>
  </r>
  <r>
    <x v="35"/>
    <s v="EVOLUTE ISKY"/>
    <x v="2"/>
    <n v="4990000"/>
    <n v="6"/>
    <n v="29940000"/>
    <n v="7"/>
    <n v="33930000"/>
    <x v="3"/>
    <x v="1"/>
  </r>
  <r>
    <x v="36"/>
    <s v="EXEED ATLANTIX"/>
    <x v="2"/>
    <n v="0"/>
    <m/>
    <m/>
    <n v="1"/>
    <n v="3560000"/>
    <x v="1"/>
    <x v="0"/>
  </r>
  <r>
    <x v="36"/>
    <s v="EXEED LX"/>
    <x v="2"/>
    <n v="3172718"/>
    <n v="1031"/>
    <n v="3271072258"/>
    <n v="15675"/>
    <n v="49486798697"/>
    <x v="1"/>
    <x v="0"/>
  </r>
  <r>
    <x v="36"/>
    <s v="EXEED RX"/>
    <x v="2"/>
    <n v="5450000"/>
    <n v="1190"/>
    <n v="6485500000"/>
    <n v="5108"/>
    <n v="28042319000"/>
    <x v="1"/>
    <x v="0"/>
  </r>
  <r>
    <x v="36"/>
    <s v="EXEED STELLAR"/>
    <x v="2"/>
    <n v="1687022"/>
    <n v="1"/>
    <n v="1687022"/>
    <n v="4"/>
    <n v="6748088"/>
    <x v="1"/>
    <x v="0"/>
  </r>
  <r>
    <x v="36"/>
    <s v="EXEED TX"/>
    <x v="2"/>
    <n v="0"/>
    <m/>
    <m/>
    <n v="8"/>
    <n v="27660000"/>
    <x v="1"/>
    <x v="0"/>
  </r>
  <r>
    <x v="36"/>
    <s v="EXEED TXL"/>
    <x v="2"/>
    <n v="4470429"/>
    <n v="998"/>
    <n v="4461488142"/>
    <n v="12415"/>
    <n v="54317160304"/>
    <x v="1"/>
    <x v="0"/>
  </r>
  <r>
    <x v="36"/>
    <s v="EXEED VX"/>
    <x v="2"/>
    <n v="5300000"/>
    <n v="775"/>
    <n v="4107500000"/>
    <n v="9115"/>
    <n v="47167593000"/>
    <x v="1"/>
    <x v="0"/>
  </r>
  <r>
    <x v="36"/>
    <s v="EXEED XINGTU"/>
    <x v="2"/>
    <n v="0"/>
    <m/>
    <m/>
    <n v="2"/>
    <n v="9600000"/>
    <x v="1"/>
    <x v="0"/>
  </r>
  <r>
    <x v="36"/>
    <s v="EXEED YAOGUANG"/>
    <x v="2"/>
    <n v="5450000"/>
    <n v="14"/>
    <n v="76300000"/>
    <n v="57"/>
    <n v="279689000"/>
    <x v="1"/>
    <x v="0"/>
  </r>
  <r>
    <x v="37"/>
    <s v="BESTURN B50"/>
    <x v="10"/>
    <n v="0"/>
    <m/>
    <m/>
    <n v="1"/>
    <n v="627600"/>
    <x v="1"/>
    <x v="0"/>
  </r>
  <r>
    <x v="37"/>
    <s v="BESTURN B70"/>
    <x v="2"/>
    <n v="2535252"/>
    <n v="436"/>
    <n v="1105369872"/>
    <n v="1977"/>
    <n v="5144835004"/>
    <x v="1"/>
    <x v="0"/>
  </r>
  <r>
    <x v="37"/>
    <s v="BESTURN T77"/>
    <x v="2"/>
    <n v="2425000"/>
    <n v="37"/>
    <n v="89725000"/>
    <n v="1968"/>
    <n v="4422372000"/>
    <x v="1"/>
    <x v="0"/>
  </r>
  <r>
    <x v="37"/>
    <s v="BESTURN X40"/>
    <x v="2"/>
    <n v="1754000"/>
    <n v="2"/>
    <n v="3508000"/>
    <n v="300"/>
    <n v="526200000"/>
    <x v="1"/>
    <x v="0"/>
  </r>
  <r>
    <x v="37"/>
    <s v="BESTURN X80"/>
    <x v="2"/>
    <n v="0"/>
    <m/>
    <m/>
    <n v="12"/>
    <n v="19548000"/>
    <x v="1"/>
    <x v="0"/>
  </r>
  <r>
    <x v="37"/>
    <s v="FAW BESTUNE NAT"/>
    <x v="7"/>
    <n v="2350000"/>
    <n v="7"/>
    <n v="16450000"/>
    <n v="78"/>
    <n v="195290000"/>
    <x v="1"/>
    <x v="0"/>
  </r>
  <r>
    <x v="37"/>
    <s v="FAW BESTUNE T55"/>
    <x v="2"/>
    <n v="2411000"/>
    <n v="68"/>
    <n v="163948000"/>
    <n v="537"/>
    <n v="1276179000"/>
    <x v="1"/>
    <x v="0"/>
  </r>
  <r>
    <x v="37"/>
    <s v="FAW BESTUNE T99"/>
    <x v="2"/>
    <n v="3073000"/>
    <n v="90"/>
    <n v="276570000"/>
    <n v="713"/>
    <n v="2180103000"/>
    <x v="1"/>
    <x v="0"/>
  </r>
  <r>
    <x v="37"/>
    <s v="FAW OLEY"/>
    <x v="1"/>
    <n v="491000"/>
    <n v="2"/>
    <n v="982000"/>
    <n v="130"/>
    <n v="63830000"/>
    <x v="1"/>
    <x v="0"/>
  </r>
  <r>
    <x v="37"/>
    <s v="FAW SENIA R7"/>
    <x v="2"/>
    <n v="0"/>
    <m/>
    <m/>
    <n v="2"/>
    <n v="4531000"/>
    <x v="1"/>
    <x v="0"/>
  </r>
  <r>
    <x v="37"/>
    <s v="GITTE"/>
    <x v="9"/>
    <n v="0"/>
    <m/>
    <m/>
    <n v="1"/>
    <n v="2564000"/>
    <x v="1"/>
    <x v="0"/>
  </r>
  <r>
    <x v="38"/>
    <s v="FERRARI 296 GTB"/>
    <x v="5"/>
    <n v="41500000"/>
    <n v="1"/>
    <n v="41500000"/>
    <n v="3"/>
    <n v="140500000"/>
    <x v="2"/>
    <x v="0"/>
  </r>
  <r>
    <x v="38"/>
    <s v="FERRARI 812 SUPERFAST"/>
    <x v="5"/>
    <n v="0"/>
    <m/>
    <m/>
    <n v="5"/>
    <n v="375000000"/>
    <x v="2"/>
    <x v="0"/>
  </r>
  <r>
    <x v="38"/>
    <s v="FERRARI F8 SPIDER"/>
    <x v="5"/>
    <n v="0"/>
    <m/>
    <m/>
    <n v="4"/>
    <n v="140990000"/>
    <x v="2"/>
    <x v="0"/>
  </r>
  <r>
    <x v="38"/>
    <s v="FERRARI F8 TRIBUTO"/>
    <x v="5"/>
    <n v="0"/>
    <m/>
    <m/>
    <n v="8"/>
    <n v="250980000"/>
    <x v="2"/>
    <x v="0"/>
  </r>
  <r>
    <x v="38"/>
    <s v="FERRARI PORTOFINO"/>
    <x v="5"/>
    <n v="0"/>
    <m/>
    <m/>
    <n v="2"/>
    <n v="55798000"/>
    <x v="2"/>
    <x v="0"/>
  </r>
  <r>
    <x v="38"/>
    <s v="FERRARI PUROSANGUE"/>
    <x v="5"/>
    <n v="118000000"/>
    <n v="2"/>
    <n v="236000000"/>
    <n v="2"/>
    <n v="236000000"/>
    <x v="2"/>
    <x v="0"/>
  </r>
  <r>
    <x v="38"/>
    <s v="FERRARI ROMA"/>
    <x v="5"/>
    <n v="47733000"/>
    <n v="1"/>
    <n v="47733000"/>
    <n v="13"/>
    <n v="543292020"/>
    <x v="2"/>
    <x v="0"/>
  </r>
  <r>
    <x v="38"/>
    <s v="FERRARI SF90 STRADALE"/>
    <x v="5"/>
    <n v="0"/>
    <m/>
    <m/>
    <n v="4"/>
    <n v="276964001"/>
    <x v="2"/>
    <x v="0"/>
  </r>
  <r>
    <x v="39"/>
    <s v="DOBLO"/>
    <x v="7"/>
    <n v="0"/>
    <m/>
    <m/>
    <n v="19"/>
    <n v="21934000"/>
    <x v="2"/>
    <x v="0"/>
  </r>
  <r>
    <x v="39"/>
    <s v="FIAT 500"/>
    <x v="9"/>
    <n v="870000"/>
    <n v="1"/>
    <n v="870000"/>
    <n v="2"/>
    <n v="1740000"/>
    <x v="2"/>
    <x v="0"/>
  </r>
  <r>
    <x v="39"/>
    <s v="FIAT 500 E"/>
    <x v="9"/>
    <n v="0"/>
    <m/>
    <m/>
    <n v="8"/>
    <n v="9063000"/>
    <x v="2"/>
    <x v="0"/>
  </r>
  <r>
    <x v="39"/>
    <s v="FIAT 500 X"/>
    <x v="2"/>
    <n v="0"/>
    <m/>
    <m/>
    <n v="1"/>
    <n v="2950000"/>
    <x v="2"/>
    <x v="0"/>
  </r>
  <r>
    <x v="40"/>
    <s v="BRONCO"/>
    <x v="2"/>
    <n v="6860000"/>
    <n v="8"/>
    <n v="54880000"/>
    <n v="86"/>
    <n v="791554669"/>
    <x v="4"/>
    <x v="0"/>
  </r>
  <r>
    <x v="40"/>
    <s v="ECOSPORT"/>
    <x v="2"/>
    <n v="1979000"/>
    <n v="1"/>
    <n v="1979000"/>
    <n v="6"/>
    <n v="10569750"/>
    <x v="4"/>
    <x v="0"/>
  </r>
  <r>
    <x v="40"/>
    <s v="EDGE"/>
    <x v="2"/>
    <n v="1699000"/>
    <n v="4"/>
    <n v="6796000"/>
    <n v="24"/>
    <n v="40776000"/>
    <x v="4"/>
    <x v="0"/>
  </r>
  <r>
    <x v="40"/>
    <s v="ESCAPE"/>
    <x v="2"/>
    <n v="4742388"/>
    <n v="2"/>
    <n v="9484776"/>
    <n v="49"/>
    <n v="144661432"/>
    <x v="4"/>
    <x v="0"/>
  </r>
  <r>
    <x v="40"/>
    <s v="EXPEDITION"/>
    <x v="2"/>
    <n v="0"/>
    <m/>
    <m/>
    <n v="3"/>
    <n v="29645000"/>
    <x v="4"/>
    <x v="0"/>
  </r>
  <r>
    <x v="40"/>
    <s v="EXPLORER"/>
    <x v="2"/>
    <n v="4160000"/>
    <n v="5"/>
    <n v="20800000"/>
    <n v="54"/>
    <n v="348185000"/>
    <x v="4"/>
    <x v="0"/>
  </r>
  <r>
    <x v="40"/>
    <s v="FIESTA / ASPIRE"/>
    <x v="6"/>
    <n v="0"/>
    <m/>
    <m/>
    <n v="2"/>
    <n v="2400000"/>
    <x v="4"/>
    <x v="0"/>
  </r>
  <r>
    <x v="40"/>
    <s v="FORD EQUATOR"/>
    <x v="2"/>
    <n v="3487000"/>
    <n v="1"/>
    <n v="3487000"/>
    <n v="1"/>
    <n v="3487000"/>
    <x v="4"/>
    <x v="0"/>
  </r>
  <r>
    <x v="40"/>
    <s v="FORD EVOS"/>
    <x v="2"/>
    <n v="0"/>
    <m/>
    <m/>
    <n v="1"/>
    <n v="2262000"/>
    <x v="4"/>
    <x v="0"/>
  </r>
  <r>
    <x v="40"/>
    <s v="FORD FOCUS"/>
    <x v="1"/>
    <n v="0"/>
    <m/>
    <m/>
    <n v="2"/>
    <n v="2330000"/>
    <x v="4"/>
    <x v="0"/>
  </r>
  <r>
    <x v="40"/>
    <s v="FORD INTERCEPTOR"/>
    <x v="2"/>
    <n v="0"/>
    <m/>
    <m/>
    <n v="2"/>
    <n v="13578000"/>
    <x v="4"/>
    <x v="0"/>
  </r>
  <r>
    <x v="40"/>
    <s v="FORD SHARP"/>
    <x v="2"/>
    <n v="3964034"/>
    <n v="1"/>
    <n v="3964034"/>
    <n v="1"/>
    <n v="3964034"/>
    <x v="4"/>
    <x v="0"/>
  </r>
  <r>
    <x v="40"/>
    <s v="MAVERICK"/>
    <x v="2"/>
    <n v="5800000"/>
    <n v="1"/>
    <n v="5800000"/>
    <n v="2"/>
    <n v="11620000"/>
    <x v="4"/>
    <x v="0"/>
  </r>
  <r>
    <x v="40"/>
    <s v="MUSTANG"/>
    <x v="5"/>
    <n v="6062500"/>
    <n v="7"/>
    <n v="42437500"/>
    <n v="161"/>
    <n v="1166530495"/>
    <x v="4"/>
    <x v="0"/>
  </r>
  <r>
    <x v="40"/>
    <s v="MUSTANG MACH-E"/>
    <x v="2"/>
    <n v="10313333"/>
    <n v="1"/>
    <n v="10313333"/>
    <n v="18"/>
    <n v="174428333"/>
    <x v="4"/>
    <x v="0"/>
  </r>
  <r>
    <x v="41"/>
    <s v="FORTHING FRIDAY"/>
    <x v="2"/>
    <n v="2750000"/>
    <n v="1"/>
    <n v="2750000"/>
    <n v="49"/>
    <n v="196922000"/>
    <x v="1"/>
    <x v="0"/>
  </r>
  <r>
    <x v="41"/>
    <s v="FORTHING LINGZHI M5"/>
    <x v="4"/>
    <n v="0"/>
    <m/>
    <m/>
    <n v="1"/>
    <n v="1950000"/>
    <x v="1"/>
    <x v="0"/>
  </r>
  <r>
    <x v="41"/>
    <s v="FORTHING M5"/>
    <x v="4"/>
    <n v="0"/>
    <m/>
    <m/>
    <n v="1"/>
    <n v="1920000"/>
    <x v="1"/>
    <x v="0"/>
  </r>
  <r>
    <x v="41"/>
    <s v="FORTHING T5 EVO"/>
    <x v="2"/>
    <n v="2990000"/>
    <n v="9"/>
    <n v="26910000"/>
    <n v="113"/>
    <n v="336270000"/>
    <x v="1"/>
    <x v="0"/>
  </r>
  <r>
    <x v="41"/>
    <s v="FORTHING YACHT"/>
    <x v="4"/>
    <n v="4290000"/>
    <n v="12"/>
    <n v="51480000"/>
    <n v="58"/>
    <n v="241458800"/>
    <x v="1"/>
    <x v="0"/>
  </r>
  <r>
    <x v="42"/>
    <s v="GAC AION LX"/>
    <x v="2"/>
    <n v="0"/>
    <m/>
    <m/>
    <n v="2"/>
    <n v="16300000"/>
    <x v="1"/>
    <x v="0"/>
  </r>
  <r>
    <x v="42"/>
    <s v="GAC AION Y"/>
    <x v="1"/>
    <n v="3740000"/>
    <n v="1"/>
    <n v="3740000"/>
    <n v="3"/>
    <n v="11080000"/>
    <x v="1"/>
    <x v="0"/>
  </r>
  <r>
    <x v="42"/>
    <s v="GAC EVERUS VE1"/>
    <x v="2"/>
    <n v="0"/>
    <m/>
    <m/>
    <n v="2"/>
    <n v="7240000"/>
    <x v="1"/>
    <x v="0"/>
  </r>
  <r>
    <x v="42"/>
    <s v="GAC GN8"/>
    <x v="7"/>
    <n v="3399000"/>
    <n v="2"/>
    <n v="6798000"/>
    <n v="60"/>
    <n v="203940000"/>
    <x v="1"/>
    <x v="0"/>
  </r>
  <r>
    <x v="42"/>
    <s v="GAC GS3"/>
    <x v="2"/>
    <n v="0"/>
    <m/>
    <m/>
    <n v="1"/>
    <n v="1540000"/>
    <x v="1"/>
    <x v="0"/>
  </r>
  <r>
    <x v="42"/>
    <s v="GAC GS4"/>
    <x v="2"/>
    <n v="0"/>
    <m/>
    <m/>
    <n v="2"/>
    <n v="3700000"/>
    <x v="1"/>
    <x v="0"/>
  </r>
  <r>
    <x v="42"/>
    <s v="GAC GS5"/>
    <x v="2"/>
    <n v="2409000"/>
    <n v="101"/>
    <n v="243309000"/>
    <n v="689"/>
    <n v="1642101000"/>
    <x v="1"/>
    <x v="0"/>
  </r>
  <r>
    <x v="42"/>
    <s v="GAC M8"/>
    <x v="7"/>
    <n v="8490000"/>
    <n v="17"/>
    <n v="144330000"/>
    <n v="75"/>
    <n v="628539000"/>
    <x v="1"/>
    <x v="0"/>
  </r>
  <r>
    <x v="42"/>
    <s v="GAC UNSPECIFIED"/>
    <x v="8"/>
    <n v="0"/>
    <m/>
    <m/>
    <n v="2"/>
    <n v="5599000"/>
    <x v="1"/>
    <x v="0"/>
  </r>
  <r>
    <x v="42"/>
    <s v="GS8"/>
    <x v="2"/>
    <n v="4630000"/>
    <n v="628"/>
    <n v="2907640000"/>
    <n v="2251"/>
    <n v="8130213708"/>
    <x v="1"/>
    <x v="0"/>
  </r>
  <r>
    <x v="43"/>
    <s v="GEELY ATLAS"/>
    <x v="2"/>
    <n v="2121990"/>
    <n v="129"/>
    <n v="273736710"/>
    <n v="261"/>
    <n v="619152309"/>
    <x v="1"/>
    <x v="0"/>
  </r>
  <r>
    <x v="43"/>
    <s v="GEELY ATLAS PRO"/>
    <x v="2"/>
    <n v="2764581"/>
    <n v="1698"/>
    <n v="4694258538"/>
    <n v="17782"/>
    <n v="50428978128"/>
    <x v="1"/>
    <x v="0"/>
  </r>
  <r>
    <x v="43"/>
    <s v="GEELY BINYUE"/>
    <x v="2"/>
    <n v="2950000"/>
    <n v="36"/>
    <n v="106200000"/>
    <n v="81"/>
    <n v="245300000"/>
    <x v="1"/>
    <x v="0"/>
  </r>
  <r>
    <x v="43"/>
    <s v="GEELY BOYUE"/>
    <x v="2"/>
    <n v="2849990"/>
    <n v="49"/>
    <n v="139649510"/>
    <n v="112"/>
    <n v="335999636"/>
    <x v="1"/>
    <x v="0"/>
  </r>
  <r>
    <x v="43"/>
    <s v="GEELY COOLRAY"/>
    <x v="2"/>
    <n v="2407862"/>
    <n v="4157"/>
    <n v="10009482334"/>
    <n v="38432"/>
    <n v="89518981642"/>
    <x v="1"/>
    <x v="0"/>
  </r>
  <r>
    <x v="43"/>
    <s v="GEELY EMGRAND"/>
    <x v="1"/>
    <n v="2209990"/>
    <n v="821"/>
    <n v="1814401790"/>
    <n v="1339"/>
    <n v="2682125525"/>
    <x v="1"/>
    <x v="0"/>
  </r>
  <r>
    <x v="43"/>
    <s v="GEELY EMGRAND 7"/>
    <x v="1"/>
    <n v="847990"/>
    <n v="1"/>
    <n v="847990"/>
    <n v="27"/>
    <n v="26416760"/>
    <x v="1"/>
    <x v="0"/>
  </r>
  <r>
    <x v="43"/>
    <s v="GEELY EMGRAND X7"/>
    <x v="2"/>
    <n v="0"/>
    <m/>
    <m/>
    <n v="6"/>
    <n v="7710277"/>
    <x v="1"/>
    <x v="0"/>
  </r>
  <r>
    <x v="43"/>
    <s v="GEELY GALAXY L7"/>
    <x v="2"/>
    <n v="4242410"/>
    <n v="9"/>
    <n v="38181690"/>
    <n v="23"/>
    <n v="96509740"/>
    <x v="1"/>
    <x v="0"/>
  </r>
  <r>
    <x v="43"/>
    <s v="GEELY GC6"/>
    <x v="1"/>
    <n v="0"/>
    <m/>
    <m/>
    <n v="1"/>
    <n v="419000"/>
    <x v="1"/>
    <x v="0"/>
  </r>
  <r>
    <x v="43"/>
    <s v="GEELY GEOMETRY A"/>
    <x v="1"/>
    <n v="0"/>
    <m/>
    <m/>
    <n v="2"/>
    <n v="7740000"/>
    <x v="1"/>
    <x v="0"/>
  </r>
  <r>
    <x v="43"/>
    <s v="GEELY GEOMETRY C"/>
    <x v="1"/>
    <n v="0"/>
    <m/>
    <m/>
    <n v="9"/>
    <n v="34270000"/>
    <x v="1"/>
    <x v="0"/>
  </r>
  <r>
    <x v="43"/>
    <s v="GEELY GEOMETRY G6"/>
    <x v="1"/>
    <n v="0"/>
    <m/>
    <m/>
    <n v="2"/>
    <n v="5780000"/>
    <x v="1"/>
    <x v="0"/>
  </r>
  <r>
    <x v="43"/>
    <s v="GEELY GS"/>
    <x v="2"/>
    <n v="1319990"/>
    <n v="1"/>
    <n v="1319990"/>
    <n v="14"/>
    <n v="18479860"/>
    <x v="1"/>
    <x v="0"/>
  </r>
  <r>
    <x v="43"/>
    <s v="GEELY HAOYUE L"/>
    <x v="2"/>
    <n v="2935000"/>
    <n v="5"/>
    <n v="14675000"/>
    <n v="18"/>
    <n v="54622605"/>
    <x v="1"/>
    <x v="0"/>
  </r>
  <r>
    <x v="43"/>
    <s v="GEELY ICON"/>
    <x v="2"/>
    <n v="0"/>
    <m/>
    <m/>
    <n v="1"/>
    <n v="2100000"/>
    <x v="1"/>
    <x v="0"/>
  </r>
  <r>
    <x v="43"/>
    <s v="GEELY JIAJI"/>
    <x v="4"/>
    <n v="4125430"/>
    <n v="1"/>
    <n v="4125430"/>
    <n v="2"/>
    <n v="7435430"/>
    <x v="1"/>
    <x v="0"/>
  </r>
  <r>
    <x v="43"/>
    <s v="GEELY LC CROSS"/>
    <x v="2"/>
    <n v="0"/>
    <m/>
    <m/>
    <n v="1"/>
    <n v="1650000"/>
    <x v="1"/>
    <x v="0"/>
  </r>
  <r>
    <x v="43"/>
    <s v="GEELY MONJARO"/>
    <x v="2"/>
    <n v="4674990"/>
    <n v="5007"/>
    <n v="23407674930"/>
    <n v="19759"/>
    <n v="91604282410"/>
    <x v="1"/>
    <x v="0"/>
  </r>
  <r>
    <x v="43"/>
    <s v="GEELY OKAVANGO"/>
    <x v="2"/>
    <n v="2858191"/>
    <n v="47"/>
    <n v="134334977"/>
    <n v="208"/>
    <n v="689824977"/>
    <x v="1"/>
    <x v="0"/>
  </r>
  <r>
    <x v="43"/>
    <s v="GEELY PREFACE"/>
    <x v="0"/>
    <n v="3547450"/>
    <n v="16"/>
    <n v="56759200"/>
    <n v="69"/>
    <n v="219822700"/>
    <x v="1"/>
    <x v="0"/>
  </r>
  <r>
    <x v="43"/>
    <s v="GEELY STAR YUE L"/>
    <x v="2"/>
    <n v="4372800"/>
    <n v="4"/>
    <n v="17491200"/>
    <n v="11"/>
    <n v="45738500"/>
    <x v="1"/>
    <x v="0"/>
  </r>
  <r>
    <x v="43"/>
    <s v="GEELY STARRAY"/>
    <x v="0"/>
    <n v="0"/>
    <m/>
    <m/>
    <n v="1"/>
    <n v="2999000"/>
    <x v="1"/>
    <x v="0"/>
  </r>
  <r>
    <x v="43"/>
    <s v="GEELY TUGELLA"/>
    <x v="2"/>
    <n v="3944990"/>
    <n v="1632"/>
    <n v="6438223680"/>
    <n v="15280"/>
    <n v="62174914549"/>
    <x v="1"/>
    <x v="0"/>
  </r>
  <r>
    <x v="43"/>
    <s v="GEELY VISION"/>
    <x v="1"/>
    <n v="0"/>
    <m/>
    <m/>
    <n v="1"/>
    <n v="1879000"/>
    <x v="1"/>
    <x v="0"/>
  </r>
  <r>
    <x v="43"/>
    <s v="GEELY XINGYUE"/>
    <x v="2"/>
    <n v="3650000"/>
    <n v="121"/>
    <n v="441650000"/>
    <n v="863"/>
    <n v="3049651000"/>
    <x v="1"/>
    <x v="0"/>
  </r>
  <r>
    <x v="44"/>
    <s v="GENESIS G70"/>
    <x v="3"/>
    <n v="4200000"/>
    <n v="3"/>
    <n v="12600000"/>
    <n v="83"/>
    <n v="385158007"/>
    <x v="5"/>
    <x v="0"/>
  </r>
  <r>
    <x v="44"/>
    <s v="GENESIS G80"/>
    <x v="3"/>
    <n v="5805000"/>
    <n v="5"/>
    <n v="29025000"/>
    <n v="120"/>
    <n v="706101000"/>
    <x v="5"/>
    <x v="0"/>
  </r>
  <r>
    <x v="44"/>
    <s v="GENESIS G90"/>
    <x v="5"/>
    <n v="10701500"/>
    <n v="10"/>
    <n v="107015000"/>
    <n v="126"/>
    <n v="1357510854"/>
    <x v="5"/>
    <x v="0"/>
  </r>
  <r>
    <x v="44"/>
    <s v="GENESIS GV60"/>
    <x v="2"/>
    <n v="0"/>
    <m/>
    <m/>
    <n v="2"/>
    <n v="12076271"/>
    <x v="5"/>
    <x v="0"/>
  </r>
  <r>
    <x v="44"/>
    <s v="GENESIS GV70"/>
    <x v="2"/>
    <n v="5865000"/>
    <n v="18"/>
    <n v="105570000"/>
    <n v="417"/>
    <n v="2417193837"/>
    <x v="5"/>
    <x v="0"/>
  </r>
  <r>
    <x v="44"/>
    <s v="GENESIS GV80"/>
    <x v="2"/>
    <n v="7380909"/>
    <n v="41"/>
    <n v="302617269"/>
    <n v="525"/>
    <n v="4015649314"/>
    <x v="5"/>
    <x v="0"/>
  </r>
  <r>
    <x v="45"/>
    <s v="GMC ACADIA"/>
    <x v="2"/>
    <n v="0"/>
    <m/>
    <m/>
    <n v="5"/>
    <n v="37430000"/>
    <x v="4"/>
    <x v="0"/>
  </r>
  <r>
    <x v="45"/>
    <s v="GMC TERRAIN"/>
    <x v="2"/>
    <n v="5495000"/>
    <n v="2"/>
    <n v="10990000"/>
    <n v="13"/>
    <n v="77381000"/>
    <x v="4"/>
    <x v="0"/>
  </r>
  <r>
    <x v="45"/>
    <s v="GMC YUKON"/>
    <x v="2"/>
    <n v="11980000"/>
    <n v="7"/>
    <n v="83860000"/>
    <n v="212"/>
    <n v="2489467855"/>
    <x v="4"/>
    <x v="0"/>
  </r>
  <r>
    <x v="46"/>
    <s v="HAIMA 7"/>
    <x v="2"/>
    <n v="0"/>
    <m/>
    <m/>
    <n v="2"/>
    <n v="3569000"/>
    <x v="1"/>
    <x v="0"/>
  </r>
  <r>
    <x v="46"/>
    <s v="HAIMA G3"/>
    <x v="1"/>
    <n v="0"/>
    <m/>
    <m/>
    <n v="1"/>
    <n v="679564"/>
    <x v="1"/>
    <x v="0"/>
  </r>
  <r>
    <x v="47"/>
    <s v="HAVAL BIG DOG"/>
    <x v="2"/>
    <n v="3067000"/>
    <n v="1"/>
    <n v="3067000"/>
    <n v="4"/>
    <n v="9206000"/>
    <x v="1"/>
    <x v="0"/>
  </r>
  <r>
    <x v="47"/>
    <s v="HAVAL DAGOU"/>
    <x v="2"/>
    <n v="3345000"/>
    <n v="1"/>
    <n v="3345000"/>
    <n v="5"/>
    <n v="18815000"/>
    <x v="1"/>
    <x v="0"/>
  </r>
  <r>
    <x v="47"/>
    <s v="HAVAL DARGO"/>
    <x v="2"/>
    <n v="2999000"/>
    <n v="2084"/>
    <n v="6249916000"/>
    <n v="15032"/>
    <n v="44794118000"/>
    <x v="1"/>
    <x v="0"/>
  </r>
  <r>
    <x v="47"/>
    <s v="HAVAL F7"/>
    <x v="2"/>
    <n v="2560648"/>
    <n v="1971"/>
    <n v="5047037208"/>
    <n v="16453"/>
    <n v="41422803847"/>
    <x v="1"/>
    <x v="0"/>
  </r>
  <r>
    <x v="47"/>
    <s v="HAVAL F7X"/>
    <x v="2"/>
    <n v="2734056"/>
    <n v="984"/>
    <n v="2690311104"/>
    <n v="12250"/>
    <n v="33004815985"/>
    <x v="1"/>
    <x v="0"/>
  </r>
  <r>
    <x v="47"/>
    <s v="HAVAL H5"/>
    <x v="2"/>
    <n v="1499000"/>
    <n v="9"/>
    <n v="13491000"/>
    <n v="13"/>
    <n v="19487000"/>
    <x v="1"/>
    <x v="0"/>
  </r>
  <r>
    <x v="47"/>
    <s v="HAVAL H6"/>
    <x v="2"/>
    <n v="1305000"/>
    <n v="41"/>
    <n v="53505000"/>
    <n v="201"/>
    <n v="268338800"/>
    <x v="1"/>
    <x v="0"/>
  </r>
  <r>
    <x v="47"/>
    <s v="HAVAL H9"/>
    <x v="2"/>
    <n v="4101677"/>
    <n v="269"/>
    <n v="1103351113"/>
    <n v="3210"/>
    <n v="13168063377"/>
    <x v="1"/>
    <x v="0"/>
  </r>
  <r>
    <x v="47"/>
    <s v="HAVAL JOLION"/>
    <x v="2"/>
    <n v="2216077"/>
    <n v="7503"/>
    <n v="16627225731"/>
    <n v="55912"/>
    <n v="121006944252"/>
    <x v="1"/>
    <x v="0"/>
  </r>
  <r>
    <x v="47"/>
    <s v="HAVAL KUGOU"/>
    <x v="2"/>
    <n v="3269320"/>
    <n v="1"/>
    <n v="3269320"/>
    <n v="3"/>
    <n v="9779920"/>
    <x v="1"/>
    <x v="0"/>
  </r>
  <r>
    <x v="47"/>
    <s v="HAVAL M1"/>
    <x v="2"/>
    <n v="0"/>
    <m/>
    <m/>
    <n v="1"/>
    <n v="1879000"/>
    <x v="1"/>
    <x v="0"/>
  </r>
  <r>
    <x v="47"/>
    <s v="HAVAL M6"/>
    <x v="2"/>
    <n v="2299000"/>
    <n v="2597"/>
    <n v="5970503000"/>
    <n v="9400"/>
    <n v="21405850000"/>
    <x v="1"/>
    <x v="0"/>
  </r>
  <r>
    <x v="47"/>
    <s v="HAVAL M6 PLUS"/>
    <x v="2"/>
    <n v="0"/>
    <m/>
    <m/>
    <n v="1"/>
    <n v="1949000"/>
    <x v="1"/>
    <x v="0"/>
  </r>
  <r>
    <x v="47"/>
    <s v="HAVAL SHENSHOU"/>
    <x v="2"/>
    <n v="3560000"/>
    <n v="2"/>
    <n v="7120000"/>
    <n v="7"/>
    <n v="19274900"/>
    <x v="1"/>
    <x v="0"/>
  </r>
  <r>
    <x v="47"/>
    <s v="HAVAL XIAOLONG MAX"/>
    <x v="2"/>
    <n v="3400000"/>
    <n v="2"/>
    <n v="6800000"/>
    <n v="3"/>
    <n v="10400000"/>
    <x v="1"/>
    <x v="0"/>
  </r>
  <r>
    <x v="48"/>
    <s v="HIPHI X"/>
    <x v="2"/>
    <n v="13900000"/>
    <n v="1"/>
    <n v="13900000"/>
    <n v="28"/>
    <n v="373700000"/>
    <x v="1"/>
    <x v="0"/>
  </r>
  <r>
    <x v="48"/>
    <s v="HIPHI Y"/>
    <x v="2"/>
    <n v="7610000"/>
    <n v="3"/>
    <n v="22830000"/>
    <n v="5"/>
    <n v="38050000"/>
    <x v="1"/>
    <x v="0"/>
  </r>
  <r>
    <x v="48"/>
    <s v="HIPHI Z"/>
    <x v="3"/>
    <n v="14300000"/>
    <n v="11"/>
    <n v="157300000"/>
    <n v="94"/>
    <n v="1325240000"/>
    <x v="1"/>
    <x v="0"/>
  </r>
  <r>
    <x v="49"/>
    <s v="ACCORD"/>
    <x v="0"/>
    <n v="1860000"/>
    <n v="12"/>
    <n v="22320000"/>
    <n v="125"/>
    <n v="402770000"/>
    <x v="0"/>
    <x v="0"/>
  </r>
  <r>
    <x v="49"/>
    <s v="CITY"/>
    <x v="7"/>
    <n v="0"/>
    <m/>
    <m/>
    <n v="1"/>
    <n v="1650000"/>
    <x v="0"/>
    <x v="0"/>
  </r>
  <r>
    <x v="49"/>
    <s v="CIVIC"/>
    <x v="1"/>
    <n v="2566933"/>
    <n v="9"/>
    <n v="23102397"/>
    <n v="79"/>
    <n v="221698697"/>
    <x v="0"/>
    <x v="0"/>
  </r>
  <r>
    <x v="49"/>
    <s v="CR-V"/>
    <x v="2"/>
    <n v="5788846"/>
    <n v="50"/>
    <n v="289442300"/>
    <n v="402"/>
    <n v="1943805518"/>
    <x v="0"/>
    <x v="0"/>
  </r>
  <r>
    <x v="49"/>
    <s v="FIT"/>
    <x v="6"/>
    <n v="3290000"/>
    <n v="3"/>
    <n v="9870000"/>
    <n v="28"/>
    <n v="70986700"/>
    <x v="0"/>
    <x v="0"/>
  </r>
  <r>
    <x v="49"/>
    <s v="FREED"/>
    <x v="7"/>
    <n v="1825000"/>
    <n v="9"/>
    <n v="16425000"/>
    <n v="54"/>
    <n v="98990000"/>
    <x v="0"/>
    <x v="0"/>
  </r>
  <r>
    <x v="49"/>
    <s v="HONDA BREEZE"/>
    <x v="2"/>
    <n v="0"/>
    <m/>
    <m/>
    <n v="1"/>
    <n v="2258000"/>
    <x v="0"/>
    <x v="0"/>
  </r>
  <r>
    <x v="49"/>
    <s v="HONDA CRIDER"/>
    <x v="1"/>
    <n v="0"/>
    <m/>
    <m/>
    <n v="2"/>
    <n v="4011000"/>
    <x v="0"/>
    <x v="0"/>
  </r>
  <r>
    <x v="49"/>
    <s v="HONDA E"/>
    <x v="9"/>
    <n v="0"/>
    <m/>
    <m/>
    <n v="1"/>
    <n v="3450000"/>
    <x v="0"/>
    <x v="0"/>
  </r>
  <r>
    <x v="49"/>
    <s v="HONDA E:NP1"/>
    <x v="2"/>
    <n v="3800000"/>
    <n v="2"/>
    <n v="7600000"/>
    <n v="41"/>
    <n v="155800000"/>
    <x v="0"/>
    <x v="0"/>
  </r>
  <r>
    <x v="49"/>
    <s v="HONDA E:NS1"/>
    <x v="2"/>
    <n v="3390000"/>
    <n v="30"/>
    <n v="101700000"/>
    <n v="207"/>
    <n v="708420000"/>
    <x v="0"/>
    <x v="0"/>
  </r>
  <r>
    <x v="49"/>
    <s v="HONDA ENVIX"/>
    <x v="1"/>
    <n v="0"/>
    <m/>
    <m/>
    <n v="3"/>
    <n v="5638000"/>
    <x v="0"/>
    <x v="0"/>
  </r>
  <r>
    <x v="49"/>
    <s v="HONDA EVERUS VE1"/>
    <x v="2"/>
    <n v="0"/>
    <m/>
    <m/>
    <n v="1"/>
    <n v="3180000"/>
    <x v="0"/>
    <x v="0"/>
  </r>
  <r>
    <x v="49"/>
    <s v="HONDA M-NV"/>
    <x v="2"/>
    <n v="0"/>
    <m/>
    <m/>
    <n v="86"/>
    <n v="284106610"/>
    <x v="0"/>
    <x v="0"/>
  </r>
  <r>
    <x v="49"/>
    <s v="HONDA NBOX"/>
    <x v="7"/>
    <n v="1200000"/>
    <n v="1"/>
    <n v="1200000"/>
    <n v="1"/>
    <n v="1200000"/>
    <x v="0"/>
    <x v="0"/>
  </r>
  <r>
    <x v="49"/>
    <s v="HONDA UNSPECIFIED"/>
    <x v="8"/>
    <n v="3560000"/>
    <n v="1"/>
    <n v="3560000"/>
    <n v="4"/>
    <n v="10163000"/>
    <x v="0"/>
    <x v="0"/>
  </r>
  <r>
    <x v="49"/>
    <s v="HONDA UR-V"/>
    <x v="2"/>
    <n v="8690000"/>
    <n v="4"/>
    <n v="34760000"/>
    <n v="20"/>
    <n v="152800000"/>
    <x v="0"/>
    <x v="0"/>
  </r>
  <r>
    <x v="49"/>
    <s v="HONDA X-NV"/>
    <x v="2"/>
    <n v="0"/>
    <m/>
    <m/>
    <n v="1"/>
    <n v="4500000"/>
    <x v="0"/>
    <x v="0"/>
  </r>
  <r>
    <x v="49"/>
    <s v="HONDA XR-V"/>
    <x v="2"/>
    <n v="0"/>
    <m/>
    <m/>
    <n v="1"/>
    <n v="3454740"/>
    <x v="0"/>
    <x v="0"/>
  </r>
  <r>
    <x v="49"/>
    <s v="HONDA ZR-V"/>
    <x v="2"/>
    <n v="4490000"/>
    <n v="4"/>
    <n v="17960000"/>
    <n v="34"/>
    <n v="136655000"/>
    <x v="0"/>
    <x v="0"/>
  </r>
  <r>
    <x v="49"/>
    <s v="HR-V"/>
    <x v="2"/>
    <n v="3890000"/>
    <n v="3"/>
    <n v="11670000"/>
    <n v="33"/>
    <n v="98362092"/>
    <x v="0"/>
    <x v="0"/>
  </r>
  <r>
    <x v="49"/>
    <s v="INSIGHT"/>
    <x v="1"/>
    <n v="0"/>
    <m/>
    <m/>
    <n v="5"/>
    <n v="17760000"/>
    <x v="0"/>
    <x v="0"/>
  </r>
  <r>
    <x v="49"/>
    <s v="INSPIRE"/>
    <x v="0"/>
    <n v="3409000"/>
    <n v="1"/>
    <n v="3409000"/>
    <n v="1"/>
    <n v="3409000"/>
    <x v="0"/>
    <x v="0"/>
  </r>
  <r>
    <x v="49"/>
    <s v="INTEGRA"/>
    <x v="1"/>
    <n v="2455000"/>
    <n v="1"/>
    <n v="2455000"/>
    <n v="1"/>
    <n v="2455000"/>
    <x v="0"/>
    <x v="0"/>
  </r>
  <r>
    <x v="49"/>
    <s v="LIFE"/>
    <x v="9"/>
    <n v="0"/>
    <m/>
    <m/>
    <n v="1"/>
    <n v="2311000"/>
    <x v="0"/>
    <x v="0"/>
  </r>
  <r>
    <x v="49"/>
    <s v="N-WGN"/>
    <x v="9"/>
    <n v="1450000"/>
    <n v="1"/>
    <n v="1450000"/>
    <n v="7"/>
    <n v="10500000"/>
    <x v="0"/>
    <x v="0"/>
  </r>
  <r>
    <x v="49"/>
    <s v="ODYSSEY"/>
    <x v="7"/>
    <n v="7985000"/>
    <n v="4"/>
    <n v="31940000"/>
    <n v="20"/>
    <n v="155110000"/>
    <x v="0"/>
    <x v="0"/>
  </r>
  <r>
    <x v="49"/>
    <s v="PASSPORT"/>
    <x v="2"/>
    <n v="0"/>
    <m/>
    <m/>
    <n v="3"/>
    <n v="12437875"/>
    <x v="0"/>
    <x v="0"/>
  </r>
  <r>
    <x v="49"/>
    <s v="PILOT"/>
    <x v="2"/>
    <n v="3849900"/>
    <n v="4"/>
    <n v="15399600"/>
    <n v="25"/>
    <n v="104787600"/>
    <x v="0"/>
    <x v="0"/>
  </r>
  <r>
    <x v="49"/>
    <s v="RIDGELINE"/>
    <x v="2"/>
    <n v="0"/>
    <m/>
    <m/>
    <n v="1"/>
    <n v="7230000"/>
    <x v="0"/>
    <x v="0"/>
  </r>
  <r>
    <x v="49"/>
    <s v="SHUTTLE"/>
    <x v="7"/>
    <n v="2357000"/>
    <n v="2"/>
    <n v="4714000"/>
    <n v="11"/>
    <n v="26840600"/>
    <x v="0"/>
    <x v="0"/>
  </r>
  <r>
    <x v="49"/>
    <s v="STEPWGN"/>
    <x v="7"/>
    <n v="3465000"/>
    <n v="5"/>
    <n v="17325000"/>
    <n v="29"/>
    <n v="88593000"/>
    <x v="0"/>
    <x v="0"/>
  </r>
  <r>
    <x v="49"/>
    <s v="VEZEL"/>
    <x v="2"/>
    <n v="4090000"/>
    <n v="21"/>
    <n v="85890000"/>
    <n v="118"/>
    <n v="329599000"/>
    <x v="0"/>
    <x v="0"/>
  </r>
  <r>
    <x v="50"/>
    <s v="HONGQI E HS9"/>
    <x v="5"/>
    <n v="11330000"/>
    <n v="38"/>
    <n v="430540000"/>
    <n v="610"/>
    <n v="6287086420"/>
    <x v="1"/>
    <x v="0"/>
  </r>
  <r>
    <x v="50"/>
    <s v="HONGQI E-QM5"/>
    <x v="3"/>
    <n v="3380000"/>
    <n v="1"/>
    <n v="3380000"/>
    <n v="28"/>
    <n v="108230000"/>
    <x v="1"/>
    <x v="0"/>
  </r>
  <r>
    <x v="50"/>
    <s v="HONGQI H5"/>
    <x v="3"/>
    <n v="4252622"/>
    <n v="328"/>
    <n v="1394860016"/>
    <n v="1120"/>
    <n v="5200356496"/>
    <x v="1"/>
    <x v="0"/>
  </r>
  <r>
    <x v="50"/>
    <s v="HONGQI H6"/>
    <x v="3"/>
    <n v="0"/>
    <m/>
    <m/>
    <n v="1"/>
    <n v="3700000"/>
    <x v="1"/>
    <x v="0"/>
  </r>
  <r>
    <x v="50"/>
    <s v="HONGQI H9"/>
    <x v="5"/>
    <n v="7790000"/>
    <n v="63"/>
    <n v="490770000"/>
    <n v="339"/>
    <n v="2553810000"/>
    <x v="1"/>
    <x v="0"/>
  </r>
  <r>
    <x v="50"/>
    <s v="HONGQI HQ9"/>
    <x v="7"/>
    <n v="0"/>
    <m/>
    <m/>
    <n v="1"/>
    <n v="4205000"/>
    <x v="1"/>
    <x v="0"/>
  </r>
  <r>
    <x v="50"/>
    <s v="HONGQI HS5"/>
    <x v="2"/>
    <n v="4990000"/>
    <n v="109"/>
    <n v="543910000"/>
    <n v="397"/>
    <n v="1949471000"/>
    <x v="1"/>
    <x v="0"/>
  </r>
  <r>
    <x v="50"/>
    <s v="HONGQI HS7"/>
    <x v="2"/>
    <n v="6990000"/>
    <n v="14"/>
    <n v="97860000"/>
    <n v="21"/>
    <n v="146599000"/>
    <x v="1"/>
    <x v="0"/>
  </r>
  <r>
    <x v="50"/>
    <s v="HONGQI LS7"/>
    <x v="2"/>
    <n v="0"/>
    <m/>
    <m/>
    <n v="1"/>
    <n v="32900000"/>
    <x v="1"/>
    <x v="0"/>
  </r>
  <r>
    <x v="51"/>
    <s v="HOZON NETA GT"/>
    <x v="5"/>
    <n v="4800000"/>
    <n v="1"/>
    <n v="4800000"/>
    <n v="2"/>
    <n v="7930000"/>
    <x v="1"/>
    <x v="0"/>
  </r>
  <r>
    <x v="51"/>
    <s v="HOZON NETA S"/>
    <x v="0"/>
    <n v="0"/>
    <m/>
    <m/>
    <n v="1"/>
    <n v="3530000"/>
    <x v="1"/>
    <x v="0"/>
  </r>
  <r>
    <x v="51"/>
    <s v="HOZON NETA U"/>
    <x v="2"/>
    <n v="0"/>
    <m/>
    <m/>
    <n v="8"/>
    <n v="27190000"/>
    <x v="1"/>
    <x v="0"/>
  </r>
  <r>
    <x v="51"/>
    <s v="HOZON NETA V"/>
    <x v="2"/>
    <n v="0"/>
    <m/>
    <m/>
    <n v="2"/>
    <n v="3300000"/>
    <x v="1"/>
    <x v="0"/>
  </r>
  <r>
    <x v="52"/>
    <s v="HUAWEI AITO M5"/>
    <x v="2"/>
    <n v="5830000"/>
    <n v="22"/>
    <n v="128260000"/>
    <n v="86"/>
    <n v="500241000"/>
    <x v="1"/>
    <x v="0"/>
  </r>
  <r>
    <x v="52"/>
    <s v="HUAWEI AITO M7"/>
    <x v="2"/>
    <n v="6590000"/>
    <n v="23"/>
    <n v="151570000"/>
    <n v="56"/>
    <n v="371565200"/>
    <x v="1"/>
    <x v="0"/>
  </r>
  <r>
    <x v="53"/>
    <s v="AVANTE"/>
    <x v="1"/>
    <n v="3250000"/>
    <n v="2"/>
    <n v="6500000"/>
    <n v="29"/>
    <n v="85895000"/>
    <x v="5"/>
    <x v="0"/>
  </r>
  <r>
    <x v="53"/>
    <s v="AZERA"/>
    <x v="3"/>
    <n v="0"/>
    <m/>
    <m/>
    <n v="1"/>
    <n v="5949000"/>
    <x v="5"/>
    <x v="0"/>
  </r>
  <r>
    <x v="53"/>
    <s v="CRETA"/>
    <x v="2"/>
    <n v="2095000"/>
    <n v="10"/>
    <n v="20950000"/>
    <n v="1691"/>
    <n v="3626351194"/>
    <x v="5"/>
    <x v="0"/>
  </r>
  <r>
    <x v="53"/>
    <s v="GENESIS"/>
    <x v="3"/>
    <n v="0"/>
    <m/>
    <m/>
    <n v="4"/>
    <n v="11841000"/>
    <x v="5"/>
    <x v="0"/>
  </r>
  <r>
    <x v="53"/>
    <s v="GRANDEUR"/>
    <x v="3"/>
    <n v="5960000"/>
    <n v="3"/>
    <n v="17880000"/>
    <n v="36"/>
    <n v="218670000"/>
    <x v="5"/>
    <x v="0"/>
  </r>
  <r>
    <x v="53"/>
    <s v="HYUNDAI ACCENT"/>
    <x v="10"/>
    <n v="2350000"/>
    <n v="8"/>
    <n v="18800000"/>
    <n v="251"/>
    <n v="474156800"/>
    <x v="5"/>
    <x v="0"/>
  </r>
  <r>
    <x v="53"/>
    <s v="HYUNDAI BAYON"/>
    <x v="2"/>
    <n v="2320000"/>
    <n v="11"/>
    <n v="25520000"/>
    <n v="550"/>
    <n v="1297599300"/>
    <x v="5"/>
    <x v="0"/>
  </r>
  <r>
    <x v="53"/>
    <s v="HYUNDAI CASPER"/>
    <x v="2"/>
    <n v="0"/>
    <m/>
    <m/>
    <n v="5"/>
    <n v="11462000"/>
    <x v="5"/>
    <x v="0"/>
  </r>
  <r>
    <x v="53"/>
    <s v="HYUNDAI CELESTA"/>
    <x v="1"/>
    <n v="2520000"/>
    <n v="7"/>
    <n v="17640000"/>
    <n v="27"/>
    <n v="68670000"/>
    <x v="5"/>
    <x v="0"/>
  </r>
  <r>
    <x v="53"/>
    <s v="HYUNDAI CUSTO"/>
    <x v="7"/>
    <n v="4381840"/>
    <n v="5"/>
    <n v="21909200"/>
    <n v="13"/>
    <n v="52230320"/>
    <x v="5"/>
    <x v="0"/>
  </r>
  <r>
    <x v="53"/>
    <s v="HYUNDAI ELANTRA"/>
    <x v="1"/>
    <n v="2149000"/>
    <n v="141"/>
    <n v="303009000"/>
    <n v="1347"/>
    <n v="2897827500"/>
    <x v="5"/>
    <x v="0"/>
  </r>
  <r>
    <x v="53"/>
    <s v="HYUNDAI ENCINO"/>
    <x v="2"/>
    <n v="0"/>
    <m/>
    <m/>
    <n v="1"/>
    <n v="2170000"/>
    <x v="5"/>
    <x v="0"/>
  </r>
  <r>
    <x v="53"/>
    <s v="HYUNDAI IONIQ"/>
    <x v="1"/>
    <n v="0"/>
    <m/>
    <m/>
    <n v="2"/>
    <n v="5923814"/>
    <x v="5"/>
    <x v="0"/>
  </r>
  <r>
    <x v="53"/>
    <s v="HYUNDAI KONA"/>
    <x v="2"/>
    <n v="4200000"/>
    <n v="6"/>
    <n v="25200000"/>
    <n v="60"/>
    <n v="222567800"/>
    <x v="5"/>
    <x v="0"/>
  </r>
  <r>
    <x v="53"/>
    <s v="HYUNDAI LAFESTA"/>
    <x v="1"/>
    <n v="2815000"/>
    <n v="3"/>
    <n v="8445000"/>
    <n v="5"/>
    <n v="14395000"/>
    <x v="5"/>
    <x v="0"/>
  </r>
  <r>
    <x v="53"/>
    <s v="HYUNDAI MATRIX"/>
    <x v="7"/>
    <n v="0"/>
    <m/>
    <m/>
    <n v="1"/>
    <n v="1650000"/>
    <x v="5"/>
    <x v="0"/>
  </r>
  <r>
    <x v="53"/>
    <s v="HYUNDAI MUFASA"/>
    <x v="2"/>
    <n v="38000000"/>
    <n v="16"/>
    <n v="608000000"/>
    <n v="22"/>
    <n v="630550000"/>
    <x v="5"/>
    <x v="0"/>
  </r>
  <r>
    <x v="53"/>
    <s v="HYUNDAI SANTA FE"/>
    <x v="2"/>
    <n v="4067827"/>
    <n v="177"/>
    <n v="720005379"/>
    <n v="5783"/>
    <n v="22990321928"/>
    <x v="5"/>
    <x v="0"/>
  </r>
  <r>
    <x v="53"/>
    <s v="HYUNDAI SONATA"/>
    <x v="0"/>
    <n v="2908535"/>
    <n v="39"/>
    <n v="113432865"/>
    <n v="1552"/>
    <n v="4400042167"/>
    <x v="5"/>
    <x v="0"/>
  </r>
  <r>
    <x v="53"/>
    <s v="HYUNDAI STARIA"/>
    <x v="7"/>
    <n v="6560000"/>
    <n v="102"/>
    <n v="669120000"/>
    <n v="1904"/>
    <n v="11849026180"/>
    <x v="5"/>
    <x v="0"/>
  </r>
  <r>
    <x v="53"/>
    <s v="HYUNDAI UNSPECIFIED"/>
    <x v="8"/>
    <n v="3960000"/>
    <n v="1"/>
    <n v="3960000"/>
    <n v="1"/>
    <n v="3960000"/>
    <x v="5"/>
    <x v="0"/>
  </r>
  <r>
    <x v="53"/>
    <s v="I20"/>
    <x v="6"/>
    <n v="2155000"/>
    <n v="12"/>
    <n v="25860000"/>
    <n v="130"/>
    <n v="275041000"/>
    <x v="5"/>
    <x v="0"/>
  </r>
  <r>
    <x v="53"/>
    <s v="I30"/>
    <x v="1"/>
    <n v="2530909"/>
    <n v="10"/>
    <n v="25309090"/>
    <n v="177"/>
    <n v="217893090"/>
    <x v="5"/>
    <x v="0"/>
  </r>
  <r>
    <x v="53"/>
    <s v="IONIQ 5"/>
    <x v="2"/>
    <n v="5150000"/>
    <n v="2"/>
    <n v="10300000"/>
    <n v="3"/>
    <n v="13270000"/>
    <x v="5"/>
    <x v="0"/>
  </r>
  <r>
    <x v="53"/>
    <s v="IONIQ 6"/>
    <x v="0"/>
    <n v="0"/>
    <m/>
    <m/>
    <n v="1"/>
    <n v="5853000"/>
    <x v="5"/>
    <x v="0"/>
  </r>
  <r>
    <x v="53"/>
    <s v="IX35"/>
    <x v="2"/>
    <n v="1682890"/>
    <n v="9"/>
    <n v="15146010"/>
    <n v="132"/>
    <n v="199649648"/>
    <x v="5"/>
    <x v="0"/>
  </r>
  <r>
    <x v="53"/>
    <s v="PALISADE"/>
    <x v="2"/>
    <n v="5283486"/>
    <n v="155"/>
    <n v="818940330"/>
    <n v="2348"/>
    <n v="12409580334"/>
    <x v="5"/>
    <x v="0"/>
  </r>
  <r>
    <x v="53"/>
    <s v="SOLARIS"/>
    <x v="10"/>
    <n v="1589667"/>
    <n v="17"/>
    <n v="27024339"/>
    <n v="1779"/>
    <n v="2839724184"/>
    <x v="5"/>
    <x v="0"/>
  </r>
  <r>
    <x v="53"/>
    <s v="TUCSON"/>
    <x v="2"/>
    <n v="2902235"/>
    <n v="315"/>
    <n v="914204025"/>
    <n v="8642"/>
    <n v="27944565376"/>
    <x v="5"/>
    <x v="0"/>
  </r>
  <r>
    <x v="53"/>
    <s v="VELOSTER"/>
    <x v="5"/>
    <n v="0"/>
    <m/>
    <m/>
    <n v="1"/>
    <n v="1459000"/>
    <x v="5"/>
    <x v="0"/>
  </r>
  <r>
    <x v="53"/>
    <s v="VENUE"/>
    <x v="2"/>
    <n v="3699000"/>
    <n v="2"/>
    <n v="7398000"/>
    <n v="5"/>
    <n v="16173000"/>
    <x v="5"/>
    <x v="0"/>
  </r>
  <r>
    <x v="53"/>
    <s v="VERNA"/>
    <x v="10"/>
    <n v="0"/>
    <m/>
    <m/>
    <n v="1"/>
    <n v="1999000"/>
    <x v="5"/>
    <x v="0"/>
  </r>
  <r>
    <x v="54"/>
    <s v="INFINITI Q50"/>
    <x v="0"/>
    <n v="2690000"/>
    <n v="1"/>
    <n v="2690000"/>
    <n v="16"/>
    <n v="116321665"/>
    <x v="0"/>
    <x v="0"/>
  </r>
  <r>
    <x v="54"/>
    <s v="INFINITI Q60"/>
    <x v="0"/>
    <n v="0"/>
    <m/>
    <m/>
    <n v="3"/>
    <n v="21514000"/>
    <x v="0"/>
    <x v="0"/>
  </r>
  <r>
    <x v="54"/>
    <s v="INFINITI QX50 /EX/"/>
    <x v="2"/>
    <n v="4840000"/>
    <n v="17"/>
    <n v="82280000"/>
    <n v="133"/>
    <n v="643720000"/>
    <x v="0"/>
    <x v="0"/>
  </r>
  <r>
    <x v="54"/>
    <s v="INFINITI QX55"/>
    <x v="2"/>
    <n v="9250000"/>
    <n v="10"/>
    <n v="92500000"/>
    <n v="78"/>
    <n v="626290000"/>
    <x v="0"/>
    <x v="0"/>
  </r>
  <r>
    <x v="54"/>
    <s v="INFINITI QX60 /JX/"/>
    <x v="2"/>
    <n v="3675000"/>
    <n v="6"/>
    <n v="22050000"/>
    <n v="49"/>
    <n v="179275000"/>
    <x v="0"/>
    <x v="0"/>
  </r>
  <r>
    <x v="54"/>
    <s v="INFINITI QX80 /QX56/"/>
    <x v="2"/>
    <n v="6875000"/>
    <n v="3"/>
    <n v="20625000"/>
    <n v="117"/>
    <n v="804375000"/>
    <x v="0"/>
    <x v="0"/>
  </r>
  <r>
    <x v="55"/>
    <s v="IRAN KHODRO 207I"/>
    <x v="6"/>
    <n v="0"/>
    <m/>
    <m/>
    <n v="13"/>
    <n v="20634000"/>
    <x v="6"/>
    <x v="0"/>
  </r>
  <r>
    <x v="55"/>
    <s v="IRAN KHODRO DENA"/>
    <x v="0"/>
    <n v="5600000"/>
    <n v="6"/>
    <n v="33600000"/>
    <n v="18"/>
    <n v="51647800"/>
    <x v="6"/>
    <x v="0"/>
  </r>
  <r>
    <x v="55"/>
    <s v="IRAN KHODRO SOREN"/>
    <x v="1"/>
    <n v="0"/>
    <m/>
    <m/>
    <n v="1"/>
    <n v="1560000"/>
    <x v="6"/>
    <x v="0"/>
  </r>
  <r>
    <x v="55"/>
    <s v="IRAN KHODRO TARA"/>
    <x v="1"/>
    <n v="4929000"/>
    <n v="1"/>
    <n v="4929000"/>
    <n v="79"/>
    <n v="137002000"/>
    <x v="6"/>
    <x v="0"/>
  </r>
  <r>
    <x v="56"/>
    <s v="ISUZU JIANGXI"/>
    <x v="8"/>
    <n v="3456782"/>
    <n v="1"/>
    <n v="3456782"/>
    <n v="1"/>
    <n v="3456782"/>
    <x v="0"/>
    <x v="0"/>
  </r>
  <r>
    <x v="56"/>
    <s v="ISUZU MU-X"/>
    <x v="2"/>
    <n v="5600000"/>
    <n v="2"/>
    <n v="11200000"/>
    <n v="36"/>
    <n v="199917000"/>
    <x v="0"/>
    <x v="0"/>
  </r>
  <r>
    <x v="57"/>
    <s v="JAC J6"/>
    <x v="7"/>
    <n v="1181000"/>
    <n v="1"/>
    <n v="1181000"/>
    <n v="401"/>
    <n v="363905000"/>
    <x v="1"/>
    <x v="0"/>
  </r>
  <r>
    <x v="57"/>
    <s v="JAC J7"/>
    <x v="0"/>
    <n v="2599000"/>
    <n v="337"/>
    <n v="875863000"/>
    <n v="6930"/>
    <n v="15471615000"/>
    <x v="1"/>
    <x v="0"/>
  </r>
  <r>
    <x v="57"/>
    <s v="JAC JS4"/>
    <x v="2"/>
    <n v="0"/>
    <m/>
    <m/>
    <n v="631"/>
    <n v="1454718984"/>
    <x v="1"/>
    <x v="0"/>
  </r>
  <r>
    <x v="57"/>
    <s v="JAC JS6"/>
    <x v="2"/>
    <n v="2929000"/>
    <n v="243"/>
    <n v="711747000"/>
    <n v="1422"/>
    <n v="3965232000"/>
    <x v="1"/>
    <x v="0"/>
  </r>
  <r>
    <x v="57"/>
    <s v="JAC S4"/>
    <x v="2"/>
    <n v="0"/>
    <m/>
    <m/>
    <n v="9"/>
    <n v="10214000"/>
    <x v="1"/>
    <x v="0"/>
  </r>
  <r>
    <x v="57"/>
    <s v="JAC S6"/>
    <x v="2"/>
    <n v="2450000"/>
    <n v="5"/>
    <n v="12250000"/>
    <n v="143"/>
    <n v="370640000"/>
    <x v="1"/>
    <x v="0"/>
  </r>
  <r>
    <x v="57"/>
    <s v="JAC S7"/>
    <x v="2"/>
    <n v="0"/>
    <m/>
    <m/>
    <n v="1"/>
    <n v="1519000"/>
    <x v="1"/>
    <x v="0"/>
  </r>
  <r>
    <x v="57"/>
    <s v="REFINE S3"/>
    <x v="2"/>
    <n v="1929000"/>
    <n v="58"/>
    <n v="111882000"/>
    <n v="87"/>
    <n v="157968000"/>
    <x v="1"/>
    <x v="0"/>
  </r>
  <r>
    <x v="57"/>
    <s v="REFINE S5"/>
    <x v="2"/>
    <n v="0"/>
    <m/>
    <m/>
    <n v="1"/>
    <n v="1449000"/>
    <x v="1"/>
    <x v="0"/>
  </r>
  <r>
    <x v="58"/>
    <s v="JAECOO J7"/>
    <x v="2"/>
    <n v="3339900"/>
    <n v="1304"/>
    <n v="4355229600"/>
    <n v="2939"/>
    <n v="8956473000"/>
    <x v="1"/>
    <x v="0"/>
  </r>
  <r>
    <x v="59"/>
    <s v="E-PACE"/>
    <x v="2"/>
    <n v="4321000"/>
    <n v="1"/>
    <n v="4321000"/>
    <n v="10"/>
    <n v="41448000"/>
    <x v="2"/>
    <x v="0"/>
  </r>
  <r>
    <x v="59"/>
    <s v="F-PACE"/>
    <x v="2"/>
    <n v="4814000"/>
    <n v="6"/>
    <n v="28884000"/>
    <n v="69"/>
    <n v="323885170"/>
    <x v="2"/>
    <x v="0"/>
  </r>
  <r>
    <x v="59"/>
    <s v="F-TYPE"/>
    <x v="5"/>
    <n v="9576000"/>
    <n v="1"/>
    <n v="9576000"/>
    <n v="3"/>
    <n v="26000000"/>
    <x v="2"/>
    <x v="0"/>
  </r>
  <r>
    <x v="59"/>
    <s v="I-PACE"/>
    <x v="2"/>
    <n v="7534000"/>
    <n v="1"/>
    <n v="7534000"/>
    <n v="7"/>
    <n v="52738000"/>
    <x v="2"/>
    <x v="0"/>
  </r>
  <r>
    <x v="59"/>
    <s v="XE-SERIE"/>
    <x v="0"/>
    <n v="2462000"/>
    <n v="1"/>
    <n v="2462000"/>
    <n v="2"/>
    <n v="4924000"/>
    <x v="2"/>
    <x v="0"/>
  </r>
  <r>
    <x v="59"/>
    <s v="XF-SERIE"/>
    <x v="3"/>
    <n v="5267667"/>
    <n v="1"/>
    <n v="5267667"/>
    <n v="6"/>
    <n v="25412667"/>
    <x v="2"/>
    <x v="0"/>
  </r>
  <r>
    <x v="60"/>
    <s v="CHEROKEE"/>
    <x v="2"/>
    <n v="0"/>
    <m/>
    <m/>
    <n v="7"/>
    <n v="22394778"/>
    <x v="4"/>
    <x v="0"/>
  </r>
  <r>
    <x v="60"/>
    <s v="COMPASS"/>
    <x v="2"/>
    <n v="3410000"/>
    <n v="2"/>
    <n v="6820000"/>
    <n v="50"/>
    <n v="164230000"/>
    <x v="4"/>
    <x v="0"/>
  </r>
  <r>
    <x v="60"/>
    <s v="GRAND CHEROKEE"/>
    <x v="2"/>
    <n v="7160000"/>
    <n v="22"/>
    <n v="157520000"/>
    <n v="536"/>
    <n v="3219019330"/>
    <x v="4"/>
    <x v="0"/>
  </r>
  <r>
    <x v="60"/>
    <s v="RENEGADE"/>
    <x v="2"/>
    <n v="2392333"/>
    <n v="2"/>
    <n v="4784666"/>
    <n v="12"/>
    <n v="29092166"/>
    <x v="4"/>
    <x v="0"/>
  </r>
  <r>
    <x v="60"/>
    <s v="WAGONEER"/>
    <x v="2"/>
    <n v="14550000"/>
    <n v="1"/>
    <n v="14550000"/>
    <n v="44"/>
    <n v="522250000"/>
    <x v="4"/>
    <x v="0"/>
  </r>
  <r>
    <x v="60"/>
    <s v="WRANGLER"/>
    <x v="2"/>
    <n v="5917587"/>
    <n v="17"/>
    <n v="100598979"/>
    <n v="450"/>
    <n v="2262978150"/>
    <x v="4"/>
    <x v="0"/>
  </r>
  <r>
    <x v="61"/>
    <s v="JETOUR DASHING"/>
    <x v="2"/>
    <n v="2895534"/>
    <n v="1113"/>
    <n v="3222729342"/>
    <n v="5803"/>
    <n v="16189283680"/>
    <x v="1"/>
    <x v="0"/>
  </r>
  <r>
    <x v="61"/>
    <s v="JETOUR TRAVELLER"/>
    <x v="2"/>
    <n v="3176000"/>
    <n v="1"/>
    <n v="3176000"/>
    <n v="1"/>
    <n v="3176000"/>
    <x v="1"/>
    <x v="0"/>
  </r>
  <r>
    <x v="61"/>
    <s v="JETOUR X70"/>
    <x v="2"/>
    <n v="2999900"/>
    <n v="266"/>
    <n v="797973400"/>
    <n v="1163"/>
    <n v="3645538500"/>
    <x v="1"/>
    <x v="0"/>
  </r>
  <r>
    <x v="61"/>
    <s v="JETOUR X90"/>
    <x v="2"/>
    <n v="3576828"/>
    <n v="297"/>
    <n v="1062317916"/>
    <n v="1997"/>
    <n v="7013769420"/>
    <x v="1"/>
    <x v="0"/>
  </r>
  <r>
    <x v="61"/>
    <s v="JETOUR X95"/>
    <x v="2"/>
    <n v="3168000"/>
    <n v="1"/>
    <n v="3168000"/>
    <n v="1"/>
    <n v="3168000"/>
    <x v="1"/>
    <x v="0"/>
  </r>
  <r>
    <x v="62"/>
    <s v="JETTA VA-3"/>
    <x v="1"/>
    <n v="1899000"/>
    <n v="232"/>
    <n v="440568000"/>
    <n v="1946"/>
    <n v="3807442000"/>
    <x v="1"/>
    <x v="0"/>
  </r>
  <r>
    <x v="62"/>
    <s v="JETTA VS-5"/>
    <x v="2"/>
    <n v="2490000"/>
    <n v="243"/>
    <n v="605070000"/>
    <n v="2516"/>
    <n v="6254186000"/>
    <x v="1"/>
    <x v="0"/>
  </r>
  <r>
    <x v="62"/>
    <s v="JETTA VS-7"/>
    <x v="2"/>
    <n v="2710000"/>
    <n v="31"/>
    <n v="84010000"/>
    <n v="660"/>
    <n v="1781724000"/>
    <x v="1"/>
    <x v="0"/>
  </r>
  <r>
    <x v="63"/>
    <s v="JMEV GSE"/>
    <x v="0"/>
    <n v="0"/>
    <m/>
    <m/>
    <n v="2"/>
    <n v="5380000"/>
    <x v="1"/>
    <x v="0"/>
  </r>
  <r>
    <x v="64"/>
    <s v="KAIYI E5"/>
    <x v="1"/>
    <n v="2195000"/>
    <n v="494"/>
    <n v="1084330000"/>
    <n v="6811"/>
    <n v="14358381000"/>
    <x v="1"/>
    <x v="0"/>
  </r>
  <r>
    <x v="64"/>
    <s v="KAIYI X3"/>
    <x v="2"/>
    <n v="2335000"/>
    <n v="199"/>
    <n v="464665000"/>
    <n v="614"/>
    <n v="1433585000"/>
    <x v="1"/>
    <x v="0"/>
  </r>
  <r>
    <x v="65"/>
    <s v="CARENS"/>
    <x v="7"/>
    <n v="0"/>
    <m/>
    <m/>
    <n v="2"/>
    <n v="7260000"/>
    <x v="5"/>
    <x v="0"/>
  </r>
  <r>
    <x v="65"/>
    <s v="CARNIVAL"/>
    <x v="7"/>
    <n v="4253865"/>
    <n v="74"/>
    <n v="314786010"/>
    <n v="1882"/>
    <n v="7970637436"/>
    <x v="5"/>
    <x v="0"/>
  </r>
  <r>
    <x v="65"/>
    <s v="CEE'D"/>
    <x v="1"/>
    <n v="2297400"/>
    <n v="32"/>
    <n v="73516800"/>
    <n v="2045"/>
    <n v="4701163004"/>
    <x v="5"/>
    <x v="0"/>
  </r>
  <r>
    <x v="65"/>
    <s v="CERATO"/>
    <x v="1"/>
    <n v="2163150"/>
    <n v="20"/>
    <n v="43263000"/>
    <n v="1810"/>
    <n v="3957017021"/>
    <x v="5"/>
    <x v="0"/>
  </r>
  <r>
    <x v="65"/>
    <s v="FORTE"/>
    <x v="1"/>
    <n v="2899000"/>
    <n v="4"/>
    <n v="11596000"/>
    <n v="105"/>
    <n v="260283000"/>
    <x v="5"/>
    <x v="0"/>
  </r>
  <r>
    <x v="65"/>
    <s v="KIA EV6"/>
    <x v="2"/>
    <n v="6699900"/>
    <n v="3"/>
    <n v="20099700"/>
    <n v="9"/>
    <n v="51218940"/>
    <x v="5"/>
    <x v="0"/>
  </r>
  <r>
    <x v="65"/>
    <s v="KIA K3"/>
    <x v="1"/>
    <n v="2413333"/>
    <n v="44"/>
    <n v="106186652"/>
    <n v="353"/>
    <n v="862934860"/>
    <x v="5"/>
    <x v="0"/>
  </r>
  <r>
    <x v="65"/>
    <s v="KIA K5"/>
    <x v="0"/>
    <n v="2888233"/>
    <n v="96"/>
    <n v="277270368"/>
    <n v="2551"/>
    <n v="7319360672"/>
    <x v="5"/>
    <x v="0"/>
  </r>
  <r>
    <x v="65"/>
    <s v="KIA K7"/>
    <x v="3"/>
    <n v="0"/>
    <m/>
    <m/>
    <n v="1"/>
    <n v="3103700"/>
    <x v="5"/>
    <x v="0"/>
  </r>
  <r>
    <x v="65"/>
    <s v="KIA K8"/>
    <x v="3"/>
    <n v="5200000"/>
    <n v="5"/>
    <n v="26000000"/>
    <n v="92"/>
    <n v="410624464"/>
    <x v="5"/>
    <x v="0"/>
  </r>
  <r>
    <x v="65"/>
    <s v="KIA K9"/>
    <x v="5"/>
    <n v="7374900"/>
    <n v="3"/>
    <n v="22124700"/>
    <n v="86"/>
    <n v="634241400"/>
    <x v="5"/>
    <x v="0"/>
  </r>
  <r>
    <x v="65"/>
    <s v="KIA K900"/>
    <x v="5"/>
    <n v="0"/>
    <m/>
    <m/>
    <n v="2"/>
    <n v="10329800"/>
    <x v="5"/>
    <x v="0"/>
  </r>
  <r>
    <x v="65"/>
    <s v="KIA KX3"/>
    <x v="2"/>
    <n v="3190000"/>
    <n v="3"/>
    <n v="9570000"/>
    <n v="176"/>
    <n v="520370000"/>
    <x v="5"/>
    <x v="0"/>
  </r>
  <r>
    <x v="65"/>
    <s v="KIA PEGAS"/>
    <x v="6"/>
    <n v="1750000"/>
    <n v="2"/>
    <n v="3500000"/>
    <n v="34"/>
    <n v="64283000"/>
    <x v="5"/>
    <x v="0"/>
  </r>
  <r>
    <x v="65"/>
    <s v="KIA SONET"/>
    <x v="2"/>
    <n v="2399200"/>
    <n v="1"/>
    <n v="2399200"/>
    <n v="6"/>
    <n v="18899200"/>
    <x v="5"/>
    <x v="0"/>
  </r>
  <r>
    <x v="65"/>
    <s v="KIA TELLURIDE"/>
    <x v="2"/>
    <n v="6731200"/>
    <n v="3"/>
    <n v="20193600"/>
    <n v="60"/>
    <n v="392133400"/>
    <x v="5"/>
    <x v="0"/>
  </r>
  <r>
    <x v="65"/>
    <s v="KX1"/>
    <x v="9"/>
    <n v="2150000"/>
    <n v="2"/>
    <n v="4300000"/>
    <n v="17"/>
    <n v="33101000"/>
    <x v="5"/>
    <x v="0"/>
  </r>
  <r>
    <x v="65"/>
    <s v="MOHAVE / BORREGO"/>
    <x v="2"/>
    <n v="5829900"/>
    <n v="80"/>
    <n v="466392000"/>
    <n v="1907"/>
    <n v="11117619300"/>
    <x v="5"/>
    <x v="0"/>
  </r>
  <r>
    <x v="65"/>
    <s v="NIRO"/>
    <x v="2"/>
    <n v="0"/>
    <m/>
    <m/>
    <n v="2"/>
    <n v="7572459"/>
    <x v="5"/>
    <x v="0"/>
  </r>
  <r>
    <x v="65"/>
    <s v="PICANTO / MORNING"/>
    <x v="9"/>
    <n v="1409900"/>
    <n v="6"/>
    <n v="8459400"/>
    <n v="736"/>
    <n v="1036574726"/>
    <x v="5"/>
    <x v="0"/>
  </r>
  <r>
    <x v="65"/>
    <s v="RAY"/>
    <x v="7"/>
    <n v="1987000"/>
    <n v="1"/>
    <n v="1987000"/>
    <n v="4"/>
    <n v="7611867"/>
    <x v="5"/>
    <x v="0"/>
  </r>
  <r>
    <x v="65"/>
    <s v="RIO"/>
    <x v="10"/>
    <n v="1588135"/>
    <n v="24"/>
    <n v="38115240"/>
    <n v="1750"/>
    <n v="2781695446"/>
    <x v="5"/>
    <x v="0"/>
  </r>
  <r>
    <x v="65"/>
    <s v="SELTOS"/>
    <x v="2"/>
    <n v="2242963"/>
    <n v="522"/>
    <n v="1170826686"/>
    <n v="3990"/>
    <n v="8776498387"/>
    <x v="5"/>
    <x v="0"/>
  </r>
  <r>
    <x v="65"/>
    <s v="SORENTO"/>
    <x v="2"/>
    <n v="3934900"/>
    <n v="111"/>
    <n v="436773900"/>
    <n v="3799"/>
    <n v="15169305780"/>
    <x v="5"/>
    <x v="0"/>
  </r>
  <r>
    <x v="65"/>
    <s v="SOUL"/>
    <x v="2"/>
    <n v="2016269"/>
    <n v="339"/>
    <n v="683515191"/>
    <n v="2726"/>
    <n v="5597289636"/>
    <x v="5"/>
    <x v="0"/>
  </r>
  <r>
    <x v="65"/>
    <s v="SPORTAGE"/>
    <x v="2"/>
    <n v="3094492"/>
    <n v="470"/>
    <n v="1454411240"/>
    <n v="9655"/>
    <n v="28685745158"/>
    <x v="5"/>
    <x v="0"/>
  </r>
  <r>
    <x v="65"/>
    <s v="STINGER"/>
    <x v="3"/>
    <n v="4374900"/>
    <n v="6"/>
    <n v="26249400"/>
    <n v="264"/>
    <n v="1160382156"/>
    <x v="5"/>
    <x v="0"/>
  </r>
  <r>
    <x v="66"/>
    <s v="1117 KALINA"/>
    <x v="6"/>
    <n v="0"/>
    <m/>
    <m/>
    <n v="1"/>
    <n v="850000"/>
    <x v="3"/>
    <x v="1"/>
  </r>
  <r>
    <x v="66"/>
    <s v="2121 NIVA"/>
    <x v="2"/>
    <n v="999990"/>
    <n v="4466"/>
    <n v="4465955340"/>
    <n v="39218"/>
    <n v="33763684070"/>
    <x v="3"/>
    <x v="1"/>
  </r>
  <r>
    <x v="66"/>
    <s v="2123 NIVA"/>
    <x v="2"/>
    <n v="1299900"/>
    <n v="4641"/>
    <n v="6032835900"/>
    <n v="47124"/>
    <n v="51490595600"/>
    <x v="3"/>
    <x v="1"/>
  </r>
  <r>
    <x v="66"/>
    <s v="2131 NIVA"/>
    <x v="2"/>
    <n v="0"/>
    <m/>
    <m/>
    <n v="50"/>
    <n v="46353000"/>
    <x v="3"/>
    <x v="1"/>
  </r>
  <r>
    <x v="66"/>
    <s v="2190 GRANTA"/>
    <x v="6"/>
    <n v="935900"/>
    <n v="7999"/>
    <n v="7486264100"/>
    <n v="104143"/>
    <n v="82684201418"/>
    <x v="3"/>
    <x v="1"/>
  </r>
  <r>
    <x v="66"/>
    <s v="2191 GRANTA"/>
    <x v="6"/>
    <n v="995906"/>
    <n v="4723"/>
    <n v="4703664038"/>
    <n v="59994"/>
    <n v="50123528704"/>
    <x v="3"/>
    <x v="1"/>
  </r>
  <r>
    <x v="66"/>
    <s v="2192 GRANTA"/>
    <x v="6"/>
    <n v="839500"/>
    <n v="2"/>
    <n v="1679000"/>
    <n v="42"/>
    <n v="33998000"/>
    <x v="3"/>
    <x v="1"/>
  </r>
  <r>
    <x v="66"/>
    <s v="2194 GRANTA"/>
    <x v="6"/>
    <n v="849783"/>
    <n v="2942"/>
    <n v="2500061586"/>
    <n v="33158"/>
    <n v="27451929978"/>
    <x v="3"/>
    <x v="1"/>
  </r>
  <r>
    <x v="66"/>
    <s v="2194 KALINA"/>
    <x v="6"/>
    <n v="0"/>
    <m/>
    <m/>
    <n v="2"/>
    <n v="1144067"/>
    <x v="3"/>
    <x v="1"/>
  </r>
  <r>
    <x v="66"/>
    <s v="LARGUS"/>
    <x v="7"/>
    <n v="1310287"/>
    <n v="135"/>
    <n v="176888745"/>
    <n v="1359"/>
    <n v="1826997748"/>
    <x v="3"/>
    <x v="1"/>
  </r>
  <r>
    <x v="66"/>
    <s v="VESTA"/>
    <x v="10"/>
    <n v="1450039"/>
    <n v="7059"/>
    <n v="10235825301"/>
    <n v="41397"/>
    <n v="56642570829"/>
    <x v="3"/>
    <x v="1"/>
  </r>
  <r>
    <x v="66"/>
    <s v="X CROSS 5"/>
    <x v="2"/>
    <n v="0"/>
    <m/>
    <m/>
    <n v="5"/>
    <n v="11053000"/>
    <x v="3"/>
    <x v="1"/>
  </r>
  <r>
    <x v="66"/>
    <s v="XRAY"/>
    <x v="2"/>
    <n v="1249900"/>
    <n v="4"/>
    <n v="4999600"/>
    <n v="264"/>
    <n v="304454628"/>
    <x v="3"/>
    <x v="1"/>
  </r>
  <r>
    <x v="67"/>
    <s v="LAMBORGHINI AVENTADOR"/>
    <x v="5"/>
    <n v="0"/>
    <m/>
    <m/>
    <n v="1"/>
    <n v="20023200"/>
    <x v="2"/>
    <x v="0"/>
  </r>
  <r>
    <x v="67"/>
    <s v="LAMBORGHINI HURACAN"/>
    <x v="5"/>
    <n v="0"/>
    <m/>
    <m/>
    <n v="13"/>
    <n v="211431000"/>
    <x v="2"/>
    <x v="0"/>
  </r>
  <r>
    <x v="67"/>
    <s v="LAMBORGHINI URUS"/>
    <x v="2"/>
    <n v="15200000"/>
    <n v="6"/>
    <n v="91200000"/>
    <n v="99"/>
    <n v="1504800000"/>
    <x v="2"/>
    <x v="0"/>
  </r>
  <r>
    <x v="68"/>
    <s v="DEFENDER"/>
    <x v="2"/>
    <n v="9472667"/>
    <n v="23"/>
    <n v="217871341"/>
    <n v="285"/>
    <n v="2407151075"/>
    <x v="2"/>
    <x v="0"/>
  </r>
  <r>
    <x v="68"/>
    <s v="DISCOVERY"/>
    <x v="2"/>
    <n v="0"/>
    <m/>
    <m/>
    <n v="37"/>
    <n v="189144241"/>
    <x v="2"/>
    <x v="0"/>
  </r>
  <r>
    <x v="68"/>
    <s v="DISCOVERY SPORT"/>
    <x v="2"/>
    <n v="6885665"/>
    <n v="1"/>
    <n v="6885665"/>
    <n v="45"/>
    <n v="374029357"/>
    <x v="2"/>
    <x v="0"/>
  </r>
  <r>
    <x v="68"/>
    <s v="RANGE ROVER"/>
    <x v="2"/>
    <n v="23424692"/>
    <n v="94"/>
    <n v="2201921048"/>
    <n v="1179"/>
    <n v="21735222992"/>
    <x v="2"/>
    <x v="0"/>
  </r>
  <r>
    <x v="68"/>
    <s v="RANGE ROVER EVOQUE"/>
    <x v="2"/>
    <n v="4204000"/>
    <n v="2"/>
    <n v="8408000"/>
    <n v="48"/>
    <n v="309170526"/>
    <x v="2"/>
    <x v="0"/>
  </r>
  <r>
    <x v="68"/>
    <s v="RANGE ROVER SPORT"/>
    <x v="2"/>
    <n v="17116133"/>
    <n v="27"/>
    <n v="462135591"/>
    <n v="395"/>
    <n v="6590659724"/>
    <x v="2"/>
    <x v="0"/>
  </r>
  <r>
    <x v="68"/>
    <s v="RANGE ROVER VELAR"/>
    <x v="2"/>
    <n v="9161000"/>
    <n v="4"/>
    <n v="36644000"/>
    <n v="82"/>
    <n v="521703451"/>
    <x v="2"/>
    <x v="0"/>
  </r>
  <r>
    <x v="69"/>
    <s v="LEAPMOTOR C11"/>
    <x v="2"/>
    <n v="4470000"/>
    <n v="2"/>
    <n v="8940000"/>
    <n v="16"/>
    <n v="67250000"/>
    <x v="1"/>
    <x v="0"/>
  </r>
  <r>
    <x v="69"/>
    <s v="LEAPMOTOR T03"/>
    <x v="9"/>
    <n v="0"/>
    <m/>
    <m/>
    <n v="1"/>
    <n v="1750000"/>
    <x v="1"/>
    <x v="0"/>
  </r>
  <r>
    <x v="70"/>
    <s v="LEXUS CT"/>
    <x v="1"/>
    <n v="0"/>
    <m/>
    <m/>
    <n v="1"/>
    <n v="1980000"/>
    <x v="0"/>
    <x v="0"/>
  </r>
  <r>
    <x v="70"/>
    <s v="LEXUS ES"/>
    <x v="3"/>
    <n v="4525000"/>
    <n v="9"/>
    <n v="40725000"/>
    <n v="178"/>
    <n v="823437623"/>
    <x v="0"/>
    <x v="0"/>
  </r>
  <r>
    <x v="70"/>
    <s v="LEXUS GX"/>
    <x v="2"/>
    <n v="10461700"/>
    <n v="22"/>
    <n v="230157400"/>
    <n v="233"/>
    <n v="1829495525"/>
    <x v="0"/>
    <x v="0"/>
  </r>
  <r>
    <x v="70"/>
    <s v="LEXUS IS"/>
    <x v="0"/>
    <n v="2141667"/>
    <n v="4"/>
    <n v="8566668"/>
    <n v="30"/>
    <n v="72097668"/>
    <x v="0"/>
    <x v="0"/>
  </r>
  <r>
    <x v="70"/>
    <s v="LEXUS LC"/>
    <x v="5"/>
    <n v="0"/>
    <m/>
    <m/>
    <n v="3"/>
    <n v="36339000"/>
    <x v="0"/>
    <x v="0"/>
  </r>
  <r>
    <x v="70"/>
    <s v="LEXUS LM"/>
    <x v="7"/>
    <n v="21990000"/>
    <n v="1"/>
    <n v="21990000"/>
    <n v="7"/>
    <n v="128195000"/>
    <x v="0"/>
    <x v="0"/>
  </r>
  <r>
    <x v="70"/>
    <s v="LEXUS LS"/>
    <x v="5"/>
    <n v="12762000"/>
    <n v="1"/>
    <n v="12762000"/>
    <n v="11"/>
    <n v="137302000"/>
    <x v="0"/>
    <x v="0"/>
  </r>
  <r>
    <x v="70"/>
    <s v="LEXUS LX"/>
    <x v="2"/>
    <n v="10348000"/>
    <n v="95"/>
    <n v="983060000"/>
    <n v="1245"/>
    <n v="12914840853"/>
    <x v="0"/>
    <x v="0"/>
  </r>
  <r>
    <x v="70"/>
    <s v="LEXUS NX"/>
    <x v="2"/>
    <n v="5236500"/>
    <n v="26"/>
    <n v="136149000"/>
    <n v="433"/>
    <n v="2220843219"/>
    <x v="0"/>
    <x v="0"/>
  </r>
  <r>
    <x v="70"/>
    <s v="LEXUS RX"/>
    <x v="2"/>
    <n v="11660000"/>
    <n v="239"/>
    <n v="2786740000"/>
    <n v="2789"/>
    <n v="15315593422"/>
    <x v="0"/>
    <x v="0"/>
  </r>
  <r>
    <x v="70"/>
    <s v="LEXUS RZ"/>
    <x v="2"/>
    <n v="0"/>
    <m/>
    <m/>
    <n v="4"/>
    <n v="48200000"/>
    <x v="0"/>
    <x v="0"/>
  </r>
  <r>
    <x v="70"/>
    <s v="LEXUS UNSPECIFIED"/>
    <x v="8"/>
    <n v="0"/>
    <m/>
    <m/>
    <n v="1"/>
    <n v="3000000"/>
    <x v="0"/>
    <x v="0"/>
  </r>
  <r>
    <x v="70"/>
    <s v="LEXUS UX"/>
    <x v="2"/>
    <n v="3286000"/>
    <n v="1"/>
    <n v="3286000"/>
    <n v="13"/>
    <n v="46568000"/>
    <x v="0"/>
    <x v="0"/>
  </r>
  <r>
    <x v="71"/>
    <s v="LI XIANG ONE"/>
    <x v="2"/>
    <n v="5700000"/>
    <n v="3"/>
    <n v="17100000"/>
    <n v="58"/>
    <n v="363230000"/>
    <x v="1"/>
    <x v="0"/>
  </r>
  <r>
    <x v="71"/>
    <s v="LIL7"/>
    <x v="2"/>
    <n v="7900000"/>
    <n v="631"/>
    <n v="4984900000"/>
    <n v="1510"/>
    <n v="11879700000"/>
    <x v="1"/>
    <x v="0"/>
  </r>
  <r>
    <x v="71"/>
    <s v="LIL8"/>
    <x v="2"/>
    <n v="8900000"/>
    <n v="14"/>
    <n v="124600000"/>
    <n v="99"/>
    <n v="846700000"/>
    <x v="1"/>
    <x v="0"/>
  </r>
  <r>
    <x v="71"/>
    <s v="LIL9"/>
    <x v="2"/>
    <n v="9200000"/>
    <n v="1333"/>
    <n v="12263600000"/>
    <n v="3048"/>
    <n v="29465510000"/>
    <x v="1"/>
    <x v="0"/>
  </r>
  <r>
    <x v="72"/>
    <s v="AVIATOR"/>
    <x v="2"/>
    <n v="11695000"/>
    <n v="1"/>
    <n v="11695000"/>
    <n v="24"/>
    <n v="242640000"/>
    <x v="4"/>
    <x v="0"/>
  </r>
  <r>
    <x v="72"/>
    <s v="LINCOLN CORSAIR"/>
    <x v="2"/>
    <n v="9180000"/>
    <n v="1"/>
    <n v="9180000"/>
    <n v="14"/>
    <n v="122760000"/>
    <x v="4"/>
    <x v="0"/>
  </r>
  <r>
    <x v="72"/>
    <s v="LINCOLN MKS"/>
    <x v="5"/>
    <n v="0"/>
    <m/>
    <m/>
    <n v="1"/>
    <n v="3560000"/>
    <x v="4"/>
    <x v="0"/>
  </r>
  <r>
    <x v="72"/>
    <s v="LINCOLN NAUTILUS"/>
    <x v="2"/>
    <n v="9955000"/>
    <n v="1"/>
    <n v="9955000"/>
    <n v="10"/>
    <n v="88422000"/>
    <x v="4"/>
    <x v="0"/>
  </r>
  <r>
    <x v="72"/>
    <s v="NAVIGATOR"/>
    <x v="2"/>
    <n v="14270000"/>
    <n v="2"/>
    <n v="28540000"/>
    <n v="20"/>
    <n v="273290000"/>
    <x v="4"/>
    <x v="0"/>
  </r>
  <r>
    <x v="73"/>
    <s v="POCCO"/>
    <x v="9"/>
    <n v="0"/>
    <m/>
    <m/>
    <n v="1"/>
    <n v="1603000"/>
    <x v="1"/>
    <x v="0"/>
  </r>
  <r>
    <x v="74"/>
    <s v="LIVAN S6PRO"/>
    <x v="1"/>
    <n v="2549900"/>
    <n v="13"/>
    <n v="33148700"/>
    <n v="17"/>
    <n v="43297400"/>
    <x v="1"/>
    <x v="0"/>
  </r>
  <r>
    <x v="74"/>
    <s v="LIVAN X3PRO"/>
    <x v="2"/>
    <n v="1879900"/>
    <n v="330"/>
    <n v="620367000"/>
    <n v="2516"/>
    <n v="4592570900"/>
    <x v="1"/>
    <x v="0"/>
  </r>
  <r>
    <x v="74"/>
    <s v="LIVAN X6PRO"/>
    <x v="2"/>
    <n v="2629900"/>
    <n v="61"/>
    <n v="160423900"/>
    <n v="134"/>
    <n v="350632700"/>
    <x v="1"/>
    <x v="0"/>
  </r>
  <r>
    <x v="75"/>
    <s v="LOTUS ELETRE"/>
    <x v="2"/>
    <n v="18990000"/>
    <n v="32"/>
    <n v="607680000"/>
    <n v="130"/>
    <n v="2368060000"/>
    <x v="2"/>
    <x v="0"/>
  </r>
  <r>
    <x v="76"/>
    <s v="LYNK AND CO 01"/>
    <x v="2"/>
    <n v="0"/>
    <m/>
    <m/>
    <n v="22"/>
    <n v="83560000"/>
    <x v="1"/>
    <x v="0"/>
  </r>
  <r>
    <x v="76"/>
    <s v="LYNK AND CO 05"/>
    <x v="2"/>
    <n v="0"/>
    <m/>
    <m/>
    <n v="81"/>
    <n v="380309400"/>
    <x v="1"/>
    <x v="0"/>
  </r>
  <r>
    <x v="76"/>
    <s v="LYNK AND CO 06"/>
    <x v="2"/>
    <n v="0"/>
    <m/>
    <m/>
    <n v="4"/>
    <n v="13500000"/>
    <x v="1"/>
    <x v="0"/>
  </r>
  <r>
    <x v="76"/>
    <s v="LYNK AND CO 08"/>
    <x v="2"/>
    <n v="6800000"/>
    <n v="6"/>
    <n v="40800000"/>
    <n v="6"/>
    <n v="40800000"/>
    <x v="1"/>
    <x v="0"/>
  </r>
  <r>
    <x v="76"/>
    <s v="LYNK AND CO 09"/>
    <x v="2"/>
    <n v="6683900"/>
    <n v="12"/>
    <n v="80206800"/>
    <n v="93"/>
    <n v="621602700"/>
    <x v="1"/>
    <x v="0"/>
  </r>
  <r>
    <x v="77"/>
    <s v="MASERATI GRECALE"/>
    <x v="2"/>
    <n v="0"/>
    <m/>
    <m/>
    <n v="25"/>
    <n v="320248000"/>
    <x v="2"/>
    <x v="0"/>
  </r>
  <r>
    <x v="77"/>
    <s v="MASERATI LEVANTE"/>
    <x v="2"/>
    <n v="6316667"/>
    <n v="1"/>
    <n v="6316667"/>
    <n v="24"/>
    <n v="157166668"/>
    <x v="2"/>
    <x v="0"/>
  </r>
  <r>
    <x v="78"/>
    <s v="MAXUS G20"/>
    <x v="7"/>
    <n v="0"/>
    <m/>
    <m/>
    <n v="1"/>
    <n v="2561776"/>
    <x v="1"/>
    <x v="0"/>
  </r>
  <r>
    <x v="78"/>
    <s v="MAXUS G90"/>
    <x v="7"/>
    <n v="0"/>
    <m/>
    <m/>
    <n v="1"/>
    <n v="5280000"/>
    <x v="1"/>
    <x v="0"/>
  </r>
  <r>
    <x v="78"/>
    <s v="MAXUS TERRITORY"/>
    <x v="2"/>
    <n v="0"/>
    <m/>
    <m/>
    <n v="1"/>
    <n v="5309545"/>
    <x v="1"/>
    <x v="0"/>
  </r>
  <r>
    <x v="79"/>
    <s v="ATENZA"/>
    <x v="0"/>
    <n v="4013500"/>
    <n v="69"/>
    <n v="276931500"/>
    <n v="805"/>
    <n v="2975081000"/>
    <x v="0"/>
    <x v="0"/>
  </r>
  <r>
    <x v="79"/>
    <s v="CX-3"/>
    <x v="2"/>
    <n v="2600000"/>
    <n v="5"/>
    <n v="13000000"/>
    <n v="21"/>
    <n v="51752112"/>
    <x v="0"/>
    <x v="0"/>
  </r>
  <r>
    <x v="79"/>
    <s v="CX-30"/>
    <x v="2"/>
    <n v="4191000"/>
    <n v="9"/>
    <n v="37719000"/>
    <n v="129"/>
    <n v="403813000"/>
    <x v="0"/>
    <x v="0"/>
  </r>
  <r>
    <x v="79"/>
    <s v="CX-4"/>
    <x v="2"/>
    <n v="3690000"/>
    <n v="237"/>
    <n v="874530000"/>
    <n v="1186"/>
    <n v="4085174200"/>
    <x v="0"/>
    <x v="0"/>
  </r>
  <r>
    <x v="79"/>
    <s v="CX-5"/>
    <x v="2"/>
    <n v="4168395"/>
    <n v="132"/>
    <n v="550228140"/>
    <n v="2385"/>
    <n v="7963047322"/>
    <x v="0"/>
    <x v="0"/>
  </r>
  <r>
    <x v="79"/>
    <s v="CX-50"/>
    <x v="2"/>
    <n v="4891667"/>
    <n v="3"/>
    <n v="14675001"/>
    <n v="9"/>
    <n v="40945001"/>
    <x v="0"/>
    <x v="0"/>
  </r>
  <r>
    <x v="79"/>
    <s v="CX-60"/>
    <x v="2"/>
    <n v="7174000"/>
    <n v="6"/>
    <n v="43044000"/>
    <n v="42"/>
    <n v="278332000"/>
    <x v="0"/>
    <x v="0"/>
  </r>
  <r>
    <x v="79"/>
    <s v="CX-8"/>
    <x v="2"/>
    <n v="0"/>
    <m/>
    <m/>
    <n v="38"/>
    <n v="192630800"/>
    <x v="0"/>
    <x v="0"/>
  </r>
  <r>
    <x v="79"/>
    <s v="CX-9"/>
    <x v="2"/>
    <n v="4585000"/>
    <n v="11"/>
    <n v="50435000"/>
    <n v="251"/>
    <n v="1150835000"/>
    <x v="0"/>
    <x v="0"/>
  </r>
  <r>
    <x v="79"/>
    <s v="FLAIR"/>
    <x v="6"/>
    <n v="0"/>
    <m/>
    <m/>
    <n v="2"/>
    <n v="1890000"/>
    <x v="0"/>
    <x v="0"/>
  </r>
  <r>
    <x v="79"/>
    <s v="MAZDA 2"/>
    <x v="6"/>
    <n v="969500"/>
    <n v="1"/>
    <n v="969500"/>
    <n v="3"/>
    <n v="4269500"/>
    <x v="0"/>
    <x v="0"/>
  </r>
  <r>
    <x v="79"/>
    <s v="MAZDA 3"/>
    <x v="1"/>
    <n v="1261000"/>
    <n v="13"/>
    <n v="16393000"/>
    <n v="146"/>
    <n v="211729842"/>
    <x v="0"/>
    <x v="0"/>
  </r>
  <r>
    <x v="79"/>
    <s v="MAZDA 6"/>
    <x v="0"/>
    <n v="2922667"/>
    <n v="7"/>
    <n v="20458669"/>
    <n v="207"/>
    <n v="618788259"/>
    <x v="0"/>
    <x v="0"/>
  </r>
  <r>
    <x v="79"/>
    <s v="MAZDA CX-4"/>
    <x v="2"/>
    <n v="0"/>
    <m/>
    <m/>
    <n v="848"/>
    <n v="2592200000"/>
    <x v="0"/>
    <x v="0"/>
  </r>
  <r>
    <x v="79"/>
    <s v="MAZDA UNSPECIFIED"/>
    <x v="8"/>
    <n v="0"/>
    <m/>
    <m/>
    <n v="3"/>
    <n v="7950000"/>
    <x v="0"/>
    <x v="0"/>
  </r>
  <r>
    <x v="79"/>
    <s v="MX-30"/>
    <x v="2"/>
    <n v="3785000"/>
    <n v="1"/>
    <n v="3785000"/>
    <n v="12"/>
    <n v="46499000"/>
    <x v="0"/>
    <x v="0"/>
  </r>
  <r>
    <x v="79"/>
    <s v="MX-5"/>
    <x v="5"/>
    <n v="0"/>
    <m/>
    <m/>
    <n v="12"/>
    <n v="44215000"/>
    <x v="0"/>
    <x v="0"/>
  </r>
  <r>
    <x v="80"/>
    <s v="MCLAREN 570S"/>
    <x v="5"/>
    <n v="0"/>
    <m/>
    <m/>
    <n v="1"/>
    <n v="49679000"/>
    <x v="2"/>
    <x v="0"/>
  </r>
  <r>
    <x v="80"/>
    <s v="MCLAREN GT"/>
    <x v="5"/>
    <n v="0"/>
    <m/>
    <m/>
    <n v="1"/>
    <n v="47100000"/>
    <x v="2"/>
    <x v="0"/>
  </r>
  <r>
    <x v="81"/>
    <s v="A-KLASSE"/>
    <x v="6"/>
    <n v="0"/>
    <m/>
    <m/>
    <n v="21"/>
    <n v="116447720"/>
    <x v="2"/>
    <x v="0"/>
  </r>
  <r>
    <x v="81"/>
    <s v="AMG GT"/>
    <x v="5"/>
    <n v="24881440"/>
    <n v="4"/>
    <n v="99525760"/>
    <n v="43"/>
    <n v="860244875"/>
    <x v="2"/>
    <x v="0"/>
  </r>
  <r>
    <x v="81"/>
    <s v="C-KLASSE"/>
    <x v="0"/>
    <n v="2775000"/>
    <n v="6"/>
    <n v="16650000"/>
    <n v="138"/>
    <n v="732131728"/>
    <x v="2"/>
    <x v="0"/>
  </r>
  <r>
    <x v="81"/>
    <s v="CLA-KLASSE"/>
    <x v="1"/>
    <n v="4344170"/>
    <n v="5"/>
    <n v="21720850"/>
    <n v="96"/>
    <n v="472816807"/>
    <x v="2"/>
    <x v="0"/>
  </r>
  <r>
    <x v="81"/>
    <s v="CLS-KLASSE"/>
    <x v="3"/>
    <n v="12089667"/>
    <n v="3"/>
    <n v="36269001"/>
    <n v="18"/>
    <n v="185515335"/>
    <x v="2"/>
    <x v="0"/>
  </r>
  <r>
    <x v="81"/>
    <s v="E-KLASSE"/>
    <x v="3"/>
    <n v="8950477"/>
    <n v="29"/>
    <n v="259563833"/>
    <n v="559"/>
    <n v="4227541651"/>
    <x v="2"/>
    <x v="0"/>
  </r>
  <r>
    <x v="81"/>
    <s v="G-KLASSE"/>
    <x v="2"/>
    <n v="28608913"/>
    <n v="84"/>
    <n v="2403148692"/>
    <n v="1032"/>
    <n v="31692761897"/>
    <x v="2"/>
    <x v="0"/>
  </r>
  <r>
    <x v="81"/>
    <s v="GLA-KLASSE"/>
    <x v="2"/>
    <n v="6586000"/>
    <n v="3"/>
    <n v="19758000"/>
    <n v="38"/>
    <n v="188487401"/>
    <x v="2"/>
    <x v="0"/>
  </r>
  <r>
    <x v="81"/>
    <s v="GLB-KLASSE"/>
    <x v="2"/>
    <n v="5500185"/>
    <n v="5"/>
    <n v="27500925"/>
    <n v="74"/>
    <n v="471500986"/>
    <x v="2"/>
    <x v="0"/>
  </r>
  <r>
    <x v="81"/>
    <s v="GLC-KLASSE"/>
    <x v="2"/>
    <n v="7209030"/>
    <n v="73"/>
    <n v="526259190"/>
    <n v="625"/>
    <n v="4937042007"/>
    <x v="2"/>
    <x v="0"/>
  </r>
  <r>
    <x v="81"/>
    <s v="GLE-KLASSE"/>
    <x v="2"/>
    <n v="13427516"/>
    <n v="171"/>
    <n v="2296105236"/>
    <n v="1716"/>
    <n v="27001799976"/>
    <x v="2"/>
    <x v="0"/>
  </r>
  <r>
    <x v="81"/>
    <s v="GL-KLASSE"/>
    <x v="2"/>
    <n v="0"/>
    <m/>
    <m/>
    <n v="1"/>
    <n v="7150000"/>
    <x v="2"/>
    <x v="0"/>
  </r>
  <r>
    <x v="81"/>
    <s v="GLS-KLASSE"/>
    <x v="2"/>
    <n v="18243492"/>
    <n v="108"/>
    <n v="1970297136"/>
    <n v="1099"/>
    <n v="20888400927"/>
    <x v="2"/>
    <x v="0"/>
  </r>
  <r>
    <x v="81"/>
    <s v="MERCEDES EQA"/>
    <x v="6"/>
    <n v="3800000"/>
    <n v="3"/>
    <n v="11400000"/>
    <n v="5"/>
    <n v="19000000"/>
    <x v="2"/>
    <x v="0"/>
  </r>
  <r>
    <x v="81"/>
    <s v="MERCEDES EQB"/>
    <x v="2"/>
    <n v="0"/>
    <m/>
    <m/>
    <n v="6"/>
    <n v="28000000"/>
    <x v="2"/>
    <x v="0"/>
  </r>
  <r>
    <x v="81"/>
    <s v="MERCEDES EQC"/>
    <x v="2"/>
    <n v="6305000"/>
    <n v="2"/>
    <n v="12610000"/>
    <n v="25"/>
    <n v="161885000"/>
    <x v="2"/>
    <x v="0"/>
  </r>
  <r>
    <x v="81"/>
    <s v="MERCEDES EQE"/>
    <x v="3"/>
    <n v="5300000"/>
    <n v="1"/>
    <n v="5300000"/>
    <n v="20"/>
    <n v="123971000"/>
    <x v="2"/>
    <x v="0"/>
  </r>
  <r>
    <x v="81"/>
    <s v="MERCEDES EQS"/>
    <x v="5"/>
    <n v="17650000"/>
    <n v="2"/>
    <n v="35300000"/>
    <n v="82"/>
    <n v="1416072000"/>
    <x v="2"/>
    <x v="0"/>
  </r>
  <r>
    <x v="81"/>
    <s v="S-KLASSE"/>
    <x v="5"/>
    <n v="30434517"/>
    <n v="99"/>
    <n v="3013017183"/>
    <n v="1206"/>
    <n v="35038265712"/>
    <x v="2"/>
    <x v="0"/>
  </r>
  <r>
    <x v="81"/>
    <s v="SL-KLASSE"/>
    <x v="5"/>
    <n v="4790000"/>
    <n v="2"/>
    <n v="9580000"/>
    <n v="66"/>
    <n v="787820000"/>
    <x v="2"/>
    <x v="0"/>
  </r>
  <r>
    <x v="82"/>
    <s v="MG 5"/>
    <x v="6"/>
    <n v="2230000"/>
    <n v="16"/>
    <n v="35680000"/>
    <n v="200"/>
    <n v="443892000"/>
    <x v="1"/>
    <x v="0"/>
  </r>
  <r>
    <x v="82"/>
    <s v="MG 6"/>
    <x v="1"/>
    <n v="0"/>
    <m/>
    <m/>
    <n v="3"/>
    <n v="6492000"/>
    <x v="1"/>
    <x v="0"/>
  </r>
  <r>
    <x v="82"/>
    <s v="MG 7"/>
    <x v="0"/>
    <n v="0"/>
    <m/>
    <m/>
    <n v="2"/>
    <n v="5786000"/>
    <x v="1"/>
    <x v="0"/>
  </r>
  <r>
    <x v="82"/>
    <s v="MG HS"/>
    <x v="2"/>
    <n v="3150000"/>
    <n v="1"/>
    <n v="3150000"/>
    <n v="2"/>
    <n v="4532000"/>
    <x v="1"/>
    <x v="0"/>
  </r>
  <r>
    <x v="82"/>
    <s v="MG MULAN"/>
    <x v="1"/>
    <n v="0"/>
    <m/>
    <m/>
    <n v="2"/>
    <n v="7380000"/>
    <x v="1"/>
    <x v="0"/>
  </r>
  <r>
    <x v="82"/>
    <s v="MG ONE"/>
    <x v="2"/>
    <n v="3222000"/>
    <n v="1"/>
    <n v="3222000"/>
    <n v="3"/>
    <n v="9056000"/>
    <x v="1"/>
    <x v="0"/>
  </r>
  <r>
    <x v="82"/>
    <s v="MG RX8"/>
    <x v="2"/>
    <n v="0"/>
    <m/>
    <m/>
    <n v="1"/>
    <n v="4490000"/>
    <x v="1"/>
    <x v="0"/>
  </r>
  <r>
    <x v="83"/>
    <s v="MINI MINI"/>
    <x v="6"/>
    <n v="3257777"/>
    <n v="16"/>
    <n v="52124432"/>
    <n v="167"/>
    <n v="498254757"/>
    <x v="2"/>
    <x v="0"/>
  </r>
  <r>
    <x v="84"/>
    <s v="AIRTREK"/>
    <x v="2"/>
    <n v="0"/>
    <m/>
    <m/>
    <n v="12"/>
    <n v="41336166"/>
    <x v="0"/>
    <x v="0"/>
  </r>
  <r>
    <x v="84"/>
    <s v="ASX"/>
    <x v="2"/>
    <n v="3039000"/>
    <n v="40"/>
    <n v="121560000"/>
    <n v="298"/>
    <n v="902806924"/>
    <x v="0"/>
    <x v="0"/>
  </r>
  <r>
    <x v="84"/>
    <s v="ECLIPSE CROSS"/>
    <x v="2"/>
    <n v="4109000"/>
    <n v="50"/>
    <n v="205450000"/>
    <n v="299"/>
    <n v="1216824139"/>
    <x v="0"/>
    <x v="0"/>
  </r>
  <r>
    <x v="84"/>
    <s v="EK SPORT/WAGON"/>
    <x v="7"/>
    <n v="0"/>
    <m/>
    <m/>
    <n v="2"/>
    <n v="1810000"/>
    <x v="0"/>
    <x v="0"/>
  </r>
  <r>
    <x v="84"/>
    <s v="MIRAGE DINGO"/>
    <x v="6"/>
    <n v="0"/>
    <m/>
    <m/>
    <n v="1"/>
    <n v="1654900"/>
    <x v="0"/>
    <x v="0"/>
  </r>
  <r>
    <x v="84"/>
    <s v="MITSUBISHI ATTRAGE"/>
    <x v="6"/>
    <n v="1865000"/>
    <n v="1"/>
    <n v="1865000"/>
    <n v="7"/>
    <n v="12312970"/>
    <x v="0"/>
    <x v="0"/>
  </r>
  <r>
    <x v="84"/>
    <s v="MITSUBISHI EK X"/>
    <x v="9"/>
    <n v="0"/>
    <m/>
    <m/>
    <n v="1"/>
    <n v="818000"/>
    <x v="0"/>
    <x v="0"/>
  </r>
  <r>
    <x v="84"/>
    <s v="MITSUBISHI XPANDER"/>
    <x v="2"/>
    <n v="2949000"/>
    <n v="31"/>
    <n v="91419000"/>
    <n v="990"/>
    <n v="2622912000"/>
    <x v="0"/>
    <x v="0"/>
  </r>
  <r>
    <x v="84"/>
    <s v="MONTERO"/>
    <x v="2"/>
    <n v="5432000"/>
    <n v="15"/>
    <n v="81480000"/>
    <n v="1204"/>
    <n v="5060121023"/>
    <x v="0"/>
    <x v="0"/>
  </r>
  <r>
    <x v="84"/>
    <s v="OUTLANDER"/>
    <x v="2"/>
    <n v="2704944"/>
    <n v="226"/>
    <n v="611317344"/>
    <n v="3315"/>
    <n v="9136315134"/>
    <x v="0"/>
    <x v="0"/>
  </r>
  <r>
    <x v="84"/>
    <s v="PAJERO"/>
    <x v="2"/>
    <n v="3044495"/>
    <n v="1"/>
    <n v="3044495"/>
    <n v="233"/>
    <n v="685603080"/>
    <x v="0"/>
    <x v="0"/>
  </r>
  <r>
    <x v="84"/>
    <s v="PAJERO IO"/>
    <x v="2"/>
    <n v="0"/>
    <m/>
    <m/>
    <n v="2"/>
    <n v="3976000"/>
    <x v="0"/>
    <x v="0"/>
  </r>
  <r>
    <x v="84"/>
    <s v="PAJERO SPORT"/>
    <x v="2"/>
    <n v="5421381"/>
    <n v="13"/>
    <n v="70477953"/>
    <n v="644"/>
    <n v="3489934927"/>
    <x v="0"/>
    <x v="0"/>
  </r>
  <r>
    <x v="84"/>
    <s v="RVR"/>
    <x v="7"/>
    <n v="0"/>
    <m/>
    <m/>
    <n v="7"/>
    <n v="22446000"/>
    <x v="0"/>
    <x v="0"/>
  </r>
  <r>
    <x v="85"/>
    <s v="MORGAN PLUS 4"/>
    <x v="5"/>
    <n v="0"/>
    <m/>
    <m/>
    <n v="1"/>
    <n v="15999000"/>
    <x v="2"/>
    <x v="0"/>
  </r>
  <r>
    <x v="86"/>
    <s v="MOSKVICH 3"/>
    <x v="2"/>
    <n v="2285000"/>
    <n v="2282"/>
    <n v="5214370000"/>
    <n v="12427"/>
    <n v="26749475000"/>
    <x v="3"/>
    <x v="1"/>
  </r>
  <r>
    <x v="86"/>
    <s v="MOSKVICH 3E"/>
    <x v="2"/>
    <n v="3508074"/>
    <n v="42"/>
    <n v="147339108"/>
    <n v="575"/>
    <n v="2015027162"/>
    <x v="3"/>
    <x v="1"/>
  </r>
  <r>
    <x v="86"/>
    <s v="MOSKVICH 6"/>
    <x v="1"/>
    <n v="2698165"/>
    <n v="97"/>
    <n v="261722005"/>
    <n v="213"/>
    <n v="584627997"/>
    <x v="3"/>
    <x v="1"/>
  </r>
  <r>
    <x v="87"/>
    <s v="NIO EC6"/>
    <x v="2"/>
    <n v="9390000"/>
    <n v="1"/>
    <n v="9390000"/>
    <n v="6"/>
    <n v="47635000"/>
    <x v="1"/>
    <x v="0"/>
  </r>
  <r>
    <x v="87"/>
    <s v="NIO EC7"/>
    <x v="2"/>
    <n v="9769340"/>
    <n v="1"/>
    <n v="9769340"/>
    <n v="5"/>
    <n v="49075340"/>
    <x v="1"/>
    <x v="0"/>
  </r>
  <r>
    <x v="87"/>
    <s v="NIO ES6"/>
    <x v="2"/>
    <n v="0"/>
    <m/>
    <m/>
    <n v="1"/>
    <n v="9080000"/>
    <x v="1"/>
    <x v="0"/>
  </r>
  <r>
    <x v="87"/>
    <s v="NIO ES7"/>
    <x v="2"/>
    <n v="8520000"/>
    <n v="1"/>
    <n v="8520000"/>
    <n v="8"/>
    <n v="68650000"/>
    <x v="1"/>
    <x v="0"/>
  </r>
  <r>
    <x v="87"/>
    <s v="NIO ES8"/>
    <x v="2"/>
    <n v="9910000"/>
    <n v="2"/>
    <n v="19820000"/>
    <n v="11"/>
    <n v="107290000"/>
    <x v="1"/>
    <x v="0"/>
  </r>
  <r>
    <x v="87"/>
    <s v="NIO ET5"/>
    <x v="0"/>
    <n v="0"/>
    <m/>
    <m/>
    <n v="1"/>
    <n v="6410000"/>
    <x v="1"/>
    <x v="0"/>
  </r>
  <r>
    <x v="87"/>
    <s v="NIO ET7"/>
    <x v="3"/>
    <n v="8450000"/>
    <n v="2"/>
    <n v="16900000"/>
    <n v="10"/>
    <n v="87200000"/>
    <x v="1"/>
    <x v="0"/>
  </r>
  <r>
    <x v="88"/>
    <s v="ALTIMA"/>
    <x v="3"/>
    <n v="0"/>
    <m/>
    <m/>
    <n v="11"/>
    <n v="37714000"/>
    <x v="0"/>
    <x v="0"/>
  </r>
  <r>
    <x v="88"/>
    <s v="ARMADA"/>
    <x v="2"/>
    <n v="9680000"/>
    <n v="1"/>
    <n v="9680000"/>
    <n v="5"/>
    <n v="51190000"/>
    <x v="0"/>
    <x v="0"/>
  </r>
  <r>
    <x v="88"/>
    <s v="BLUEBIRD"/>
    <x v="1"/>
    <n v="0"/>
    <m/>
    <m/>
    <n v="1"/>
    <n v="2999000"/>
    <x v="0"/>
    <x v="0"/>
  </r>
  <r>
    <x v="88"/>
    <s v="DAYZ"/>
    <x v="7"/>
    <n v="0"/>
    <m/>
    <m/>
    <n v="10"/>
    <n v="10528900"/>
    <x v="0"/>
    <x v="0"/>
  </r>
  <r>
    <x v="88"/>
    <s v="GT-R"/>
    <x v="5"/>
    <n v="0"/>
    <m/>
    <m/>
    <n v="1"/>
    <n v="7626000"/>
    <x v="0"/>
    <x v="0"/>
  </r>
  <r>
    <x v="88"/>
    <s v="JUKE"/>
    <x v="2"/>
    <n v="801000"/>
    <n v="2"/>
    <n v="1602000"/>
    <n v="3"/>
    <n v="2717000"/>
    <x v="0"/>
    <x v="0"/>
  </r>
  <r>
    <x v="88"/>
    <s v="KIX"/>
    <x v="2"/>
    <n v="3125000"/>
    <n v="3"/>
    <n v="9375000"/>
    <n v="29"/>
    <n v="79095961"/>
    <x v="0"/>
    <x v="0"/>
  </r>
  <r>
    <x v="88"/>
    <s v="LEAF"/>
    <x v="1"/>
    <n v="3650000"/>
    <n v="3"/>
    <n v="10950000"/>
    <n v="30"/>
    <n v="91225000"/>
    <x v="0"/>
    <x v="0"/>
  </r>
  <r>
    <x v="88"/>
    <s v="MARCH"/>
    <x v="6"/>
    <n v="0"/>
    <m/>
    <m/>
    <n v="1"/>
    <n v="870000"/>
    <x v="0"/>
    <x v="0"/>
  </r>
  <r>
    <x v="88"/>
    <s v="MAXIMA"/>
    <x v="3"/>
    <n v="0"/>
    <m/>
    <m/>
    <n v="2"/>
    <n v="7845000"/>
    <x v="0"/>
    <x v="0"/>
  </r>
  <r>
    <x v="88"/>
    <s v="MURANO"/>
    <x v="2"/>
    <n v="4409000"/>
    <n v="1"/>
    <n v="4409000"/>
    <n v="86"/>
    <n v="379174000"/>
    <x v="0"/>
    <x v="0"/>
  </r>
  <r>
    <x v="88"/>
    <s v="NISSAN ARIYA"/>
    <x v="2"/>
    <n v="6040000"/>
    <n v="3"/>
    <n v="18120000"/>
    <n v="19"/>
    <n v="111340000"/>
    <x v="0"/>
    <x v="0"/>
  </r>
  <r>
    <x v="88"/>
    <s v="NISSAN AURA"/>
    <x v="7"/>
    <n v="2866000"/>
    <n v="1"/>
    <n v="2866000"/>
    <n v="14"/>
    <n v="38682000"/>
    <x v="0"/>
    <x v="0"/>
  </r>
  <r>
    <x v="88"/>
    <s v="NISSAN UNSPECIFIED"/>
    <x v="8"/>
    <n v="0"/>
    <m/>
    <m/>
    <n v="3"/>
    <n v="5800000"/>
    <x v="0"/>
    <x v="0"/>
  </r>
  <r>
    <x v="88"/>
    <s v="NOTE"/>
    <x v="7"/>
    <n v="548500"/>
    <n v="2"/>
    <n v="1097000"/>
    <n v="71"/>
    <n v="39458000"/>
    <x v="0"/>
    <x v="0"/>
  </r>
  <r>
    <x v="88"/>
    <s v="NV 100"/>
    <x v="7"/>
    <n v="0"/>
    <m/>
    <m/>
    <n v="1"/>
    <n v="1290000"/>
    <x v="0"/>
    <x v="0"/>
  </r>
  <r>
    <x v="88"/>
    <s v="PATHFINDER"/>
    <x v="2"/>
    <n v="5785000"/>
    <n v="2"/>
    <n v="11570000"/>
    <n v="50"/>
    <n v="289250000"/>
    <x v="0"/>
    <x v="0"/>
  </r>
  <r>
    <x v="88"/>
    <s v="PATROL"/>
    <x v="2"/>
    <n v="4550000"/>
    <n v="7"/>
    <n v="31850000"/>
    <n v="176"/>
    <n v="800800000"/>
    <x v="0"/>
    <x v="0"/>
  </r>
  <r>
    <x v="88"/>
    <s v="QASHQAI"/>
    <x v="2"/>
    <n v="2973333"/>
    <n v="8"/>
    <n v="23786664"/>
    <n v="764"/>
    <n v="2014162028"/>
    <x v="0"/>
    <x v="0"/>
  </r>
  <r>
    <x v="88"/>
    <s v="ROGUE"/>
    <x v="2"/>
    <n v="4900000"/>
    <n v="1"/>
    <n v="4900000"/>
    <n v="28"/>
    <n v="100950000"/>
    <x v="0"/>
    <x v="0"/>
  </r>
  <r>
    <x v="88"/>
    <s v="ROOX"/>
    <x v="7"/>
    <n v="0"/>
    <m/>
    <m/>
    <n v="3"/>
    <n v="3657000"/>
    <x v="0"/>
    <x v="0"/>
  </r>
  <r>
    <x v="88"/>
    <s v="SENTRA/LUCINO/"/>
    <x v="1"/>
    <n v="0"/>
    <m/>
    <m/>
    <n v="1"/>
    <n v="1041000"/>
    <x v="0"/>
    <x v="0"/>
  </r>
  <r>
    <x v="88"/>
    <s v="SERENA"/>
    <x v="7"/>
    <n v="0"/>
    <m/>
    <m/>
    <n v="9"/>
    <n v="27160000"/>
    <x v="0"/>
    <x v="0"/>
  </r>
  <r>
    <x v="88"/>
    <s v="SUNNY"/>
    <x v="1"/>
    <n v="0"/>
    <m/>
    <m/>
    <n v="2"/>
    <n v="3520000"/>
    <x v="0"/>
    <x v="0"/>
  </r>
  <r>
    <x v="88"/>
    <s v="SYLPHY"/>
    <x v="1"/>
    <n v="0"/>
    <m/>
    <m/>
    <n v="1"/>
    <n v="3100000"/>
    <x v="0"/>
    <x v="0"/>
  </r>
  <r>
    <x v="88"/>
    <s v="TERRANO"/>
    <x v="2"/>
    <n v="1841000"/>
    <n v="1"/>
    <n v="1841000"/>
    <n v="91"/>
    <n v="155149000"/>
    <x v="0"/>
    <x v="0"/>
  </r>
  <r>
    <x v="88"/>
    <s v="VERSA"/>
    <x v="1"/>
    <n v="0"/>
    <m/>
    <m/>
    <n v="2"/>
    <n v="3105000"/>
    <x v="0"/>
    <x v="0"/>
  </r>
  <r>
    <x v="88"/>
    <s v="XTERRA/PALADIN/"/>
    <x v="2"/>
    <n v="4990000"/>
    <n v="3"/>
    <n v="14970000"/>
    <n v="24"/>
    <n v="76342000"/>
    <x v="0"/>
    <x v="0"/>
  </r>
  <r>
    <x v="88"/>
    <s v="X-TRAIL"/>
    <x v="2"/>
    <n v="3382667"/>
    <n v="11"/>
    <n v="37209337"/>
    <n v="433"/>
    <n v="1397763052"/>
    <x v="0"/>
    <x v="0"/>
  </r>
  <r>
    <x v="89"/>
    <s v="OMODA C5"/>
    <x v="2"/>
    <n v="2827924"/>
    <n v="2949"/>
    <n v="8339547876"/>
    <n v="36157"/>
    <n v="97421228023"/>
    <x v="1"/>
    <x v="0"/>
  </r>
  <r>
    <x v="89"/>
    <s v="OMODA S5"/>
    <x v="0"/>
    <n v="2294748"/>
    <n v="501"/>
    <n v="1149668748"/>
    <n v="5838"/>
    <n v="13470340772"/>
    <x v="1"/>
    <x v="0"/>
  </r>
  <r>
    <x v="89"/>
    <s v="OMODA S5 GT"/>
    <x v="0"/>
    <n v="2839900"/>
    <n v="93"/>
    <n v="264110700"/>
    <n v="338"/>
    <n v="856886200"/>
    <x v="1"/>
    <x v="0"/>
  </r>
  <r>
    <x v="90"/>
    <s v="ASTRA"/>
    <x v="1"/>
    <n v="1294400"/>
    <n v="2"/>
    <n v="2588800"/>
    <n v="3"/>
    <n v="3545700"/>
    <x v="2"/>
    <x v="0"/>
  </r>
  <r>
    <x v="90"/>
    <s v="MOKKA"/>
    <x v="2"/>
    <n v="0"/>
    <m/>
    <m/>
    <n v="2"/>
    <n v="2370000"/>
    <x v="2"/>
    <x v="0"/>
  </r>
  <r>
    <x v="90"/>
    <s v="OPEL CORSA"/>
    <x v="6"/>
    <n v="0"/>
    <m/>
    <m/>
    <n v="1"/>
    <n v="690000"/>
    <x v="2"/>
    <x v="0"/>
  </r>
  <r>
    <x v="90"/>
    <s v="OPEL CROSSLAND X"/>
    <x v="2"/>
    <n v="0"/>
    <m/>
    <m/>
    <n v="10"/>
    <n v="21760000"/>
    <x v="2"/>
    <x v="0"/>
  </r>
  <r>
    <x v="91"/>
    <s v="ORA 03"/>
    <x v="9"/>
    <n v="3906000"/>
    <n v="17"/>
    <n v="66402000"/>
    <n v="29"/>
    <n v="113190000"/>
    <x v="1"/>
    <x v="0"/>
  </r>
  <r>
    <x v="91"/>
    <s v="ORA BALLET CAT"/>
    <x v="6"/>
    <n v="0"/>
    <m/>
    <m/>
    <n v="1"/>
    <n v="2703000"/>
    <x v="1"/>
    <x v="0"/>
  </r>
  <r>
    <x v="91"/>
    <s v="ORA FUNKY CAT"/>
    <x v="6"/>
    <n v="0"/>
    <m/>
    <m/>
    <n v="1"/>
    <n v="3280000"/>
    <x v="1"/>
    <x v="0"/>
  </r>
  <r>
    <x v="91"/>
    <s v="ORA GOOD CAT"/>
    <x v="1"/>
    <n v="0"/>
    <m/>
    <m/>
    <n v="6"/>
    <n v="19340000"/>
    <x v="1"/>
    <x v="0"/>
  </r>
  <r>
    <x v="91"/>
    <s v="ORA IQ"/>
    <x v="2"/>
    <n v="0"/>
    <m/>
    <m/>
    <n v="14"/>
    <n v="35504000"/>
    <x v="1"/>
    <x v="0"/>
  </r>
  <r>
    <x v="91"/>
    <s v="ORA LIGHTNING CAT"/>
    <x v="1"/>
    <n v="0"/>
    <m/>
    <m/>
    <n v="2"/>
    <n v="10140000"/>
    <x v="1"/>
    <x v="0"/>
  </r>
  <r>
    <x v="92"/>
    <s v="OSHAN X5"/>
    <x v="2"/>
    <n v="3030000"/>
    <n v="3"/>
    <n v="9090000"/>
    <n v="13"/>
    <n v="35690200"/>
    <x v="1"/>
    <x v="0"/>
  </r>
  <r>
    <x v="92"/>
    <s v="OSHAN Z6"/>
    <x v="2"/>
    <n v="3500000"/>
    <n v="1"/>
    <n v="3500000"/>
    <n v="4"/>
    <n v="13196998"/>
    <x v="1"/>
    <x v="0"/>
  </r>
  <r>
    <x v="93"/>
    <s v="PEUGEOT 2008"/>
    <x v="2"/>
    <n v="3854950"/>
    <n v="6"/>
    <n v="23129700"/>
    <n v="15"/>
    <n v="47907700"/>
    <x v="2"/>
    <x v="0"/>
  </r>
  <r>
    <x v="93"/>
    <s v="PEUGEOT 207"/>
    <x v="6"/>
    <n v="0"/>
    <m/>
    <m/>
    <n v="3"/>
    <n v="4497000"/>
    <x v="2"/>
    <x v="0"/>
  </r>
  <r>
    <x v="93"/>
    <s v="PEUGEOT 3008"/>
    <x v="2"/>
    <n v="0"/>
    <m/>
    <m/>
    <n v="22"/>
    <n v="90109566"/>
    <x v="2"/>
    <x v="0"/>
  </r>
  <r>
    <x v="93"/>
    <s v="PEUGEOT 4008"/>
    <x v="2"/>
    <n v="4882160"/>
    <n v="6"/>
    <n v="29292960"/>
    <n v="15"/>
    <n v="41973960"/>
    <x v="2"/>
    <x v="0"/>
  </r>
  <r>
    <x v="93"/>
    <s v="PEUGEOT 408"/>
    <x v="1"/>
    <n v="0"/>
    <m/>
    <m/>
    <n v="39"/>
    <n v="63804000"/>
    <x v="2"/>
    <x v="0"/>
  </r>
  <r>
    <x v="93"/>
    <s v="PEUGEOT 5008"/>
    <x v="7"/>
    <n v="4733000"/>
    <n v="3"/>
    <n v="14199000"/>
    <n v="15"/>
    <n v="48679500"/>
    <x v="2"/>
    <x v="0"/>
  </r>
  <r>
    <x v="93"/>
    <s v="PEUGEOT 508"/>
    <x v="0"/>
    <n v="0"/>
    <m/>
    <m/>
    <n v="2"/>
    <n v="4270000"/>
    <x v="2"/>
    <x v="0"/>
  </r>
  <r>
    <x v="94"/>
    <s v="POLESTAR 2"/>
    <x v="0"/>
    <n v="4290000"/>
    <n v="2"/>
    <n v="8580000"/>
    <n v="18"/>
    <n v="75796000"/>
    <x v="1"/>
    <x v="0"/>
  </r>
  <r>
    <x v="95"/>
    <s v="BOXSTER"/>
    <x v="5"/>
    <n v="0"/>
    <m/>
    <m/>
    <n v="4"/>
    <n v="39654216"/>
    <x v="2"/>
    <x v="0"/>
  </r>
  <r>
    <x v="95"/>
    <s v="CAYENNE"/>
    <x v="2"/>
    <n v="15248946"/>
    <n v="103"/>
    <n v="1570641438"/>
    <n v="1189"/>
    <n v="18711215535"/>
    <x v="2"/>
    <x v="0"/>
  </r>
  <r>
    <x v="95"/>
    <s v="CAYMAN"/>
    <x v="5"/>
    <n v="7259752"/>
    <n v="1"/>
    <n v="7259752"/>
    <n v="9"/>
    <n v="57797770"/>
    <x v="2"/>
    <x v="0"/>
  </r>
  <r>
    <x v="95"/>
    <s v="MACAN"/>
    <x v="2"/>
    <n v="10478333"/>
    <n v="34"/>
    <n v="356263322"/>
    <n v="321"/>
    <n v="3059367355"/>
    <x v="2"/>
    <x v="0"/>
  </r>
  <r>
    <x v="95"/>
    <s v="PANAMERA"/>
    <x v="5"/>
    <n v="13454500"/>
    <n v="2"/>
    <n v="26909000"/>
    <n v="87"/>
    <n v="1449413604"/>
    <x v="2"/>
    <x v="0"/>
  </r>
  <r>
    <x v="95"/>
    <s v="PORSCHE 911"/>
    <x v="5"/>
    <n v="0"/>
    <m/>
    <m/>
    <n v="6"/>
    <n v="149200002"/>
    <x v="2"/>
    <x v="0"/>
  </r>
  <r>
    <x v="95"/>
    <s v="PORSCHE 911 CARRERA"/>
    <x v="5"/>
    <n v="9605250"/>
    <n v="4"/>
    <n v="38421000"/>
    <n v="45"/>
    <n v="612447669"/>
    <x v="2"/>
    <x v="0"/>
  </r>
  <r>
    <x v="95"/>
    <s v="PORSCHE 911 TURBO"/>
    <x v="5"/>
    <n v="0"/>
    <m/>
    <m/>
    <n v="12"/>
    <n v="291449999"/>
    <x v="2"/>
    <x v="0"/>
  </r>
  <r>
    <x v="95"/>
    <s v="PORSCHE TAYCAN"/>
    <x v="5"/>
    <n v="14423825"/>
    <n v="14"/>
    <n v="201933550"/>
    <n v="123"/>
    <n v="1521038020"/>
    <x v="2"/>
    <x v="0"/>
  </r>
  <r>
    <x v="96"/>
    <s v="RAVON GENTRA"/>
    <x v="6"/>
    <n v="0"/>
    <m/>
    <m/>
    <n v="1"/>
    <n v="740800"/>
    <x v="5"/>
    <x v="0"/>
  </r>
  <r>
    <x v="97"/>
    <s v="ARKANA"/>
    <x v="2"/>
    <n v="2112429"/>
    <n v="8"/>
    <n v="16899432"/>
    <n v="692"/>
    <n v="1455340616"/>
    <x v="2"/>
    <x v="0"/>
  </r>
  <r>
    <x v="97"/>
    <s v="CLIO"/>
    <x v="6"/>
    <n v="0"/>
    <m/>
    <m/>
    <n v="1"/>
    <n v="1683000"/>
    <x v="2"/>
    <x v="0"/>
  </r>
  <r>
    <x v="97"/>
    <s v="DUSTER"/>
    <x v="2"/>
    <n v="1945778"/>
    <n v="19"/>
    <n v="36969782"/>
    <n v="520"/>
    <n v="950576202"/>
    <x v="2"/>
    <x v="0"/>
  </r>
  <r>
    <x v="97"/>
    <s v="KAPTUR"/>
    <x v="2"/>
    <n v="2029000"/>
    <n v="7"/>
    <n v="14203000"/>
    <n v="566"/>
    <n v="1104583531"/>
    <x v="2"/>
    <x v="0"/>
  </r>
  <r>
    <x v="97"/>
    <s v="KOLEOS"/>
    <x v="2"/>
    <n v="0"/>
    <m/>
    <m/>
    <n v="55"/>
    <n v="119058680"/>
    <x v="2"/>
    <x v="0"/>
  </r>
  <r>
    <x v="97"/>
    <s v="MEGANE"/>
    <x v="1"/>
    <n v="0"/>
    <m/>
    <m/>
    <n v="1"/>
    <n v="1619990"/>
    <x v="2"/>
    <x v="0"/>
  </r>
  <r>
    <x v="97"/>
    <s v="RENAULT AUSTRAL"/>
    <x v="2"/>
    <n v="0"/>
    <m/>
    <m/>
    <n v="1"/>
    <n v="5790500"/>
    <x v="2"/>
    <x v="0"/>
  </r>
  <r>
    <x v="97"/>
    <s v="RENAULT LODGY"/>
    <x v="8"/>
    <n v="0"/>
    <m/>
    <m/>
    <n v="6"/>
    <n v="16480000"/>
    <x v="2"/>
    <x v="0"/>
  </r>
  <r>
    <x v="97"/>
    <s v="RENAULT LOGAN"/>
    <x v="6"/>
    <n v="1221000"/>
    <n v="15"/>
    <n v="18315000"/>
    <n v="1691"/>
    <n v="1987032982"/>
    <x v="2"/>
    <x v="0"/>
  </r>
  <r>
    <x v="97"/>
    <s v="RENAULT SANDERO"/>
    <x v="6"/>
    <n v="1228091"/>
    <n v="12"/>
    <n v="14737092"/>
    <n v="1258"/>
    <n v="1380960265"/>
    <x v="2"/>
    <x v="0"/>
  </r>
  <r>
    <x v="97"/>
    <s v="RENAULT ZOE"/>
    <x v="9"/>
    <n v="0"/>
    <m/>
    <m/>
    <n v="1"/>
    <n v="2450000"/>
    <x v="2"/>
    <x v="0"/>
  </r>
  <r>
    <x v="98"/>
    <s v="RIVIAN R1S"/>
    <x v="2"/>
    <n v="13490000"/>
    <n v="1"/>
    <n v="13490000"/>
    <n v="5"/>
    <n v="65955000"/>
    <x v="1"/>
    <x v="0"/>
  </r>
  <r>
    <x v="99"/>
    <s v="ROEWE I5"/>
    <x v="6"/>
    <n v="0"/>
    <m/>
    <m/>
    <n v="2"/>
    <n v="5020000"/>
    <x v="1"/>
    <x v="0"/>
  </r>
  <r>
    <x v="99"/>
    <s v="ROEWE IMAX8"/>
    <x v="7"/>
    <n v="0"/>
    <m/>
    <m/>
    <n v="1"/>
    <n v="4133000"/>
    <x v="1"/>
    <x v="0"/>
  </r>
  <r>
    <x v="99"/>
    <s v="ROEWE MARVEL R"/>
    <x v="2"/>
    <n v="0"/>
    <m/>
    <m/>
    <n v="1"/>
    <n v="4570000"/>
    <x v="1"/>
    <x v="0"/>
  </r>
  <r>
    <x v="100"/>
    <s v="ROLLS-ROYCE CULLINAN"/>
    <x v="2"/>
    <n v="76941776"/>
    <n v="10"/>
    <n v="769417760"/>
    <n v="64"/>
    <n v="4297195503"/>
    <x v="2"/>
    <x v="0"/>
  </r>
  <r>
    <x v="100"/>
    <s v="ROLLS-ROYCE GHOST"/>
    <x v="5"/>
    <n v="66000000"/>
    <n v="3"/>
    <n v="198000000"/>
    <n v="16"/>
    <n v="804000000"/>
    <x v="2"/>
    <x v="0"/>
  </r>
  <r>
    <x v="100"/>
    <s v="ROLLS-ROYCE PHANTOM"/>
    <x v="5"/>
    <n v="0"/>
    <m/>
    <m/>
    <n v="5"/>
    <n v="415000000"/>
    <x v="2"/>
    <x v="0"/>
  </r>
  <r>
    <x v="100"/>
    <s v="ROLLS-ROYCE SPECTRE"/>
    <x v="5"/>
    <n v="85000000"/>
    <n v="1"/>
    <n v="85000000"/>
    <n v="1"/>
    <n v="85000000"/>
    <x v="2"/>
    <x v="0"/>
  </r>
  <r>
    <x v="101"/>
    <s v="SAIC RISING AUTO R7"/>
    <x v="2"/>
    <n v="8399920"/>
    <n v="3"/>
    <n v="25199760"/>
    <n v="5"/>
    <n v="41239760"/>
    <x v="1"/>
    <x v="0"/>
  </r>
  <r>
    <x v="101"/>
    <s v="WULING BAOJUN VALLI"/>
    <x v="0"/>
    <n v="1854000"/>
    <n v="2"/>
    <n v="3708000"/>
    <n v="2"/>
    <n v="3708000"/>
    <x v="1"/>
    <x v="0"/>
  </r>
  <r>
    <x v="101"/>
    <s v="WULING JIACHEN"/>
    <x v="7"/>
    <n v="2444444"/>
    <n v="2"/>
    <n v="4888888"/>
    <n v="2"/>
    <n v="4888888"/>
    <x v="1"/>
    <x v="0"/>
  </r>
  <r>
    <x v="101"/>
    <s v="WULING MINI EV"/>
    <x v="9"/>
    <n v="1970000"/>
    <n v="1"/>
    <n v="1970000"/>
    <n v="2"/>
    <n v="3940000"/>
    <x v="1"/>
    <x v="0"/>
  </r>
  <r>
    <x v="102"/>
    <s v="SAMSUNG QM 6"/>
    <x v="2"/>
    <n v="0"/>
    <m/>
    <m/>
    <n v="1"/>
    <n v="3564000"/>
    <x v="2"/>
    <x v="0"/>
  </r>
  <r>
    <x v="102"/>
    <s v="SAMSUNG XM3"/>
    <x v="2"/>
    <n v="0"/>
    <m/>
    <m/>
    <n v="1"/>
    <n v="2754897"/>
    <x v="2"/>
    <x v="0"/>
  </r>
  <r>
    <x v="103"/>
    <s v="SEHOL A5"/>
    <x v="1"/>
    <n v="0"/>
    <m/>
    <m/>
    <n v="2"/>
    <n v="4912000"/>
    <x v="1"/>
    <x v="0"/>
  </r>
  <r>
    <x v="103"/>
    <s v="SEHOL X6"/>
    <x v="2"/>
    <n v="0"/>
    <m/>
    <m/>
    <n v="1"/>
    <n v="2599000"/>
    <x v="1"/>
    <x v="0"/>
  </r>
  <r>
    <x v="104"/>
    <s v="FABIA"/>
    <x v="6"/>
    <n v="0"/>
    <m/>
    <m/>
    <n v="2"/>
    <n v="2054000"/>
    <x v="2"/>
    <x v="0"/>
  </r>
  <r>
    <x v="104"/>
    <s v="KAROQ"/>
    <x v="2"/>
    <n v="4513914"/>
    <n v="42"/>
    <n v="189584388"/>
    <n v="799"/>
    <n v="2684328638"/>
    <x v="2"/>
    <x v="0"/>
  </r>
  <r>
    <x v="104"/>
    <s v="KODIAQ"/>
    <x v="2"/>
    <n v="6303400"/>
    <n v="122"/>
    <n v="769014800"/>
    <n v="1246"/>
    <n v="6350034972"/>
    <x v="2"/>
    <x v="0"/>
  </r>
  <r>
    <x v="104"/>
    <s v="OCTAVIA"/>
    <x v="1"/>
    <n v="2982765"/>
    <n v="48"/>
    <n v="143172720"/>
    <n v="923"/>
    <n v="2511573806"/>
    <x v="2"/>
    <x v="0"/>
  </r>
  <r>
    <x v="104"/>
    <s v="SKODA KAMIQ"/>
    <x v="2"/>
    <n v="2850000"/>
    <n v="3"/>
    <n v="8550000"/>
    <n v="23"/>
    <n v="63698000"/>
    <x v="2"/>
    <x v="0"/>
  </r>
  <r>
    <x v="104"/>
    <s v="SKODA RAPID"/>
    <x v="10"/>
    <n v="3018000"/>
    <n v="5"/>
    <n v="15090000"/>
    <n v="1085"/>
    <n v="2115878192"/>
    <x v="2"/>
    <x v="0"/>
  </r>
  <r>
    <x v="104"/>
    <s v="SKODA SCALA"/>
    <x v="10"/>
    <n v="0"/>
    <m/>
    <m/>
    <n v="1"/>
    <n v="1556000"/>
    <x v="2"/>
    <x v="0"/>
  </r>
  <r>
    <x v="104"/>
    <s v="SUPERB"/>
    <x v="3"/>
    <n v="6293000"/>
    <n v="3"/>
    <n v="18879000"/>
    <n v="148"/>
    <n v="666797022"/>
    <x v="2"/>
    <x v="0"/>
  </r>
  <r>
    <x v="105"/>
    <s v="SKYWELL ET5"/>
    <x v="2"/>
    <n v="5080000"/>
    <n v="11"/>
    <n v="55880000"/>
    <n v="241"/>
    <n v="1040870000"/>
    <x v="1"/>
    <x v="0"/>
  </r>
  <r>
    <x v="105"/>
    <s v="SKYWELL HT I"/>
    <x v="2"/>
    <n v="0"/>
    <m/>
    <m/>
    <n v="2"/>
    <n v="7950000"/>
    <x v="1"/>
    <x v="0"/>
  </r>
  <r>
    <x v="105"/>
    <s v="SKYWELL HT-I"/>
    <x v="2"/>
    <n v="4450000"/>
    <n v="4"/>
    <n v="17800000"/>
    <n v="66"/>
    <n v="266100000"/>
    <x v="1"/>
    <x v="0"/>
  </r>
  <r>
    <x v="106"/>
    <s v="FORFOUR"/>
    <x v="9"/>
    <n v="1530000"/>
    <n v="1"/>
    <n v="1530000"/>
    <n v="1"/>
    <n v="1530000"/>
    <x v="2"/>
    <x v="0"/>
  </r>
  <r>
    <x v="106"/>
    <s v="FORTWO"/>
    <x v="9"/>
    <n v="0"/>
    <m/>
    <m/>
    <n v="2"/>
    <n v="2231716"/>
    <x v="2"/>
    <x v="0"/>
  </r>
  <r>
    <x v="106"/>
    <s v="SMART #1"/>
    <x v="2"/>
    <n v="4200000"/>
    <n v="1"/>
    <n v="4200000"/>
    <n v="6"/>
    <n v="30130740"/>
    <x v="2"/>
    <x v="0"/>
  </r>
  <r>
    <x v="106"/>
    <s v="SMART SMART"/>
    <x v="9"/>
    <n v="0"/>
    <m/>
    <m/>
    <n v="3"/>
    <n v="4820000"/>
    <x v="2"/>
    <x v="0"/>
  </r>
  <r>
    <x v="107"/>
    <s v="SOKON SERES SF5"/>
    <x v="2"/>
    <n v="4870000"/>
    <n v="1"/>
    <n v="4870000"/>
    <n v="28"/>
    <n v="127020000"/>
    <x v="1"/>
    <x v="0"/>
  </r>
  <r>
    <x v="108"/>
    <s v="SOUEAST A5"/>
    <x v="1"/>
    <n v="0"/>
    <m/>
    <m/>
    <n v="2"/>
    <n v="5132000"/>
    <x v="1"/>
    <x v="0"/>
  </r>
  <r>
    <x v="108"/>
    <s v="SOUEAST DX8S"/>
    <x v="2"/>
    <n v="2225000"/>
    <n v="6"/>
    <n v="13350000"/>
    <n v="255"/>
    <n v="653219900"/>
    <x v="1"/>
    <x v="0"/>
  </r>
  <r>
    <x v="109"/>
    <s v="KORANDO"/>
    <x v="2"/>
    <n v="0"/>
    <m/>
    <m/>
    <n v="4"/>
    <n v="14770000"/>
    <x v="5"/>
    <x v="0"/>
  </r>
  <r>
    <x v="109"/>
    <s v="REXTON"/>
    <x v="2"/>
    <n v="3414995"/>
    <n v="7"/>
    <n v="23904965"/>
    <n v="87"/>
    <n v="208570830"/>
    <x v="5"/>
    <x v="0"/>
  </r>
  <r>
    <x v="109"/>
    <s v="SSANGYONG TORRES"/>
    <x v="2"/>
    <n v="3511000"/>
    <n v="1"/>
    <n v="3511000"/>
    <n v="12"/>
    <n v="41407000"/>
    <x v="5"/>
    <x v="0"/>
  </r>
  <r>
    <x v="109"/>
    <s v="TIVOLI"/>
    <x v="2"/>
    <n v="1199000"/>
    <n v="1"/>
    <n v="1199000"/>
    <n v="4"/>
    <n v="4796000"/>
    <x v="5"/>
    <x v="0"/>
  </r>
  <r>
    <x v="110"/>
    <s v="ASCENT"/>
    <x v="2"/>
    <n v="6860000"/>
    <n v="2"/>
    <n v="13720000"/>
    <n v="8"/>
    <n v="54720000"/>
    <x v="0"/>
    <x v="0"/>
  </r>
  <r>
    <x v="110"/>
    <s v="BRZ"/>
    <x v="5"/>
    <n v="0"/>
    <m/>
    <m/>
    <n v="4"/>
    <n v="11199600"/>
    <x v="0"/>
    <x v="0"/>
  </r>
  <r>
    <x v="110"/>
    <s v="FORESTER"/>
    <x v="2"/>
    <n v="4607637"/>
    <n v="111"/>
    <n v="511447707"/>
    <n v="1170"/>
    <n v="5468225113"/>
    <x v="0"/>
    <x v="0"/>
  </r>
  <r>
    <x v="110"/>
    <s v="IMPREZA"/>
    <x v="1"/>
    <n v="1599900"/>
    <n v="1"/>
    <n v="1599900"/>
    <n v="17"/>
    <n v="22646265"/>
    <x v="0"/>
    <x v="0"/>
  </r>
  <r>
    <x v="110"/>
    <s v="JUSTY"/>
    <x v="6"/>
    <n v="0"/>
    <m/>
    <m/>
    <n v="1"/>
    <n v="1487000"/>
    <x v="0"/>
    <x v="0"/>
  </r>
  <r>
    <x v="110"/>
    <s v="LEGACY"/>
    <x v="0"/>
    <n v="5680000"/>
    <n v="1"/>
    <n v="5680000"/>
    <n v="5"/>
    <n v="16959600"/>
    <x v="0"/>
    <x v="0"/>
  </r>
  <r>
    <x v="110"/>
    <s v="LEVORG"/>
    <x v="2"/>
    <n v="2850000"/>
    <n v="4"/>
    <n v="11400000"/>
    <n v="32"/>
    <n v="89917124"/>
    <x v="0"/>
    <x v="0"/>
  </r>
  <r>
    <x v="110"/>
    <s v="OUTBACK"/>
    <x v="0"/>
    <n v="4869574"/>
    <n v="21"/>
    <n v="102261054"/>
    <n v="442"/>
    <n v="2428696202"/>
    <x v="0"/>
    <x v="0"/>
  </r>
  <r>
    <x v="110"/>
    <s v="SUBARU CROSSTREK"/>
    <x v="2"/>
    <n v="4523864"/>
    <n v="2"/>
    <n v="9047728"/>
    <n v="14"/>
    <n v="45521592"/>
    <x v="0"/>
    <x v="0"/>
  </r>
  <r>
    <x v="110"/>
    <s v="SUBARU SOLTERRA"/>
    <x v="2"/>
    <n v="0"/>
    <m/>
    <m/>
    <n v="1"/>
    <n v="5140000"/>
    <x v="0"/>
    <x v="0"/>
  </r>
  <r>
    <x v="110"/>
    <s v="SUBARU XV"/>
    <x v="2"/>
    <n v="2079000"/>
    <n v="6"/>
    <n v="12474000"/>
    <n v="87"/>
    <n v="298512999"/>
    <x v="0"/>
    <x v="0"/>
  </r>
  <r>
    <x v="110"/>
    <s v="WRX"/>
    <x v="1"/>
    <n v="0"/>
    <m/>
    <m/>
    <n v="9"/>
    <n v="33471000"/>
    <x v="0"/>
    <x v="0"/>
  </r>
  <r>
    <x v="111"/>
    <s v="/GRAND/ VITARA"/>
    <x v="2"/>
    <n v="4099333"/>
    <n v="3"/>
    <n v="12297999"/>
    <n v="220"/>
    <n v="524908792"/>
    <x v="0"/>
    <x v="0"/>
  </r>
  <r>
    <x v="111"/>
    <s v="ALTO"/>
    <x v="9"/>
    <n v="0"/>
    <m/>
    <m/>
    <n v="1"/>
    <n v="1750000"/>
    <x v="0"/>
    <x v="0"/>
  </r>
  <r>
    <x v="111"/>
    <s v="BALENO"/>
    <x v="1"/>
    <n v="2290000"/>
    <n v="29"/>
    <n v="66410000"/>
    <n v="810"/>
    <n v="1834055512"/>
    <x v="0"/>
    <x v="0"/>
  </r>
  <r>
    <x v="111"/>
    <s v="CELERIO"/>
    <x v="5"/>
    <n v="0"/>
    <m/>
    <m/>
    <n v="1"/>
    <n v="1490000"/>
    <x v="0"/>
    <x v="0"/>
  </r>
  <r>
    <x v="111"/>
    <s v="ESCUDO"/>
    <x v="2"/>
    <n v="2450000"/>
    <n v="2"/>
    <n v="4900000"/>
    <n v="5"/>
    <n v="12122660"/>
    <x v="0"/>
    <x v="0"/>
  </r>
  <r>
    <x v="111"/>
    <s v="HUSTLER"/>
    <x v="2"/>
    <n v="0"/>
    <m/>
    <m/>
    <n v="6"/>
    <n v="8253880"/>
    <x v="0"/>
    <x v="0"/>
  </r>
  <r>
    <x v="111"/>
    <s v="IGNIS"/>
    <x v="6"/>
    <n v="0"/>
    <m/>
    <m/>
    <n v="1"/>
    <n v="948000"/>
    <x v="0"/>
    <x v="0"/>
  </r>
  <r>
    <x v="111"/>
    <s v="JIMNY"/>
    <x v="2"/>
    <n v="2579000"/>
    <n v="15"/>
    <n v="38685000"/>
    <n v="173"/>
    <n v="438767000"/>
    <x v="0"/>
    <x v="0"/>
  </r>
  <r>
    <x v="111"/>
    <s v="SOLIO"/>
    <x v="9"/>
    <n v="1454000"/>
    <n v="5"/>
    <n v="7270000"/>
    <n v="25"/>
    <n v="36037132"/>
    <x v="0"/>
    <x v="0"/>
  </r>
  <r>
    <x v="111"/>
    <s v="SUZUKI CIAZ"/>
    <x v="6"/>
    <n v="2350000"/>
    <n v="3"/>
    <n v="7050000"/>
    <n v="77"/>
    <n v="155692930"/>
    <x v="0"/>
    <x v="0"/>
  </r>
  <r>
    <x v="111"/>
    <s v="SUZUKI DZIRE"/>
    <x v="6"/>
    <n v="0"/>
    <m/>
    <m/>
    <n v="14"/>
    <n v="24912912"/>
    <x v="0"/>
    <x v="0"/>
  </r>
  <r>
    <x v="111"/>
    <s v="SUZUKI FRONX"/>
    <x v="2"/>
    <n v="3150000"/>
    <n v="3"/>
    <n v="9450000"/>
    <n v="5"/>
    <n v="15750000"/>
    <x v="0"/>
    <x v="0"/>
  </r>
  <r>
    <x v="111"/>
    <s v="SUZUKI S-PRESSO"/>
    <x v="9"/>
    <n v="1454000"/>
    <n v="2"/>
    <n v="2908000"/>
    <n v="7"/>
    <n v="9938000"/>
    <x v="0"/>
    <x v="0"/>
  </r>
  <r>
    <x v="111"/>
    <s v="SWIFT"/>
    <x v="6"/>
    <n v="1650000"/>
    <n v="4"/>
    <n v="6600000"/>
    <n v="125"/>
    <n v="103222000"/>
    <x v="0"/>
    <x v="0"/>
  </r>
  <r>
    <x v="111"/>
    <s v="SX 4"/>
    <x v="2"/>
    <n v="0"/>
    <m/>
    <m/>
    <n v="6"/>
    <n v="13854000"/>
    <x v="0"/>
    <x v="0"/>
  </r>
  <r>
    <x v="111"/>
    <s v="XBEE"/>
    <x v="2"/>
    <n v="0"/>
    <m/>
    <m/>
    <n v="5"/>
    <n v="8651000"/>
    <x v="0"/>
    <x v="0"/>
  </r>
  <r>
    <x v="112"/>
    <s v="SWM G01F"/>
    <x v="2"/>
    <n v="2588340"/>
    <n v="35"/>
    <n v="90591900"/>
    <n v="35"/>
    <n v="90591900"/>
    <x v="1"/>
    <x v="0"/>
  </r>
  <r>
    <x v="113"/>
    <s v="TANK 300"/>
    <x v="2"/>
    <n v="4099000"/>
    <n v="1446"/>
    <n v="5927154000"/>
    <n v="6861"/>
    <n v="27306336000"/>
    <x v="1"/>
    <x v="0"/>
  </r>
  <r>
    <x v="113"/>
    <s v="TANK 400"/>
    <x v="2"/>
    <n v="5711900"/>
    <n v="1"/>
    <n v="5711900"/>
    <n v="1"/>
    <n v="5711900"/>
    <x v="1"/>
    <x v="0"/>
  </r>
  <r>
    <x v="113"/>
    <s v="TANK 500"/>
    <x v="2"/>
    <n v="6299000"/>
    <n v="1111"/>
    <n v="6998189000"/>
    <n v="6248"/>
    <n v="37849552000"/>
    <x v="1"/>
    <x v="0"/>
  </r>
  <r>
    <x v="114"/>
    <s v="TESLA 3"/>
    <x v="0"/>
    <n v="6201667"/>
    <n v="33"/>
    <n v="204655011"/>
    <n v="283"/>
    <n v="1127634189"/>
    <x v="4"/>
    <x v="0"/>
  </r>
  <r>
    <x v="114"/>
    <s v="TESLA S"/>
    <x v="5"/>
    <n v="17340000"/>
    <n v="1"/>
    <n v="17340000"/>
    <n v="67"/>
    <n v="697087861"/>
    <x v="4"/>
    <x v="0"/>
  </r>
  <r>
    <x v="114"/>
    <s v="TESLA X"/>
    <x v="2"/>
    <n v="18174000"/>
    <n v="6"/>
    <n v="109044000"/>
    <n v="147"/>
    <n v="2017361000"/>
    <x v="4"/>
    <x v="0"/>
  </r>
  <r>
    <x v="114"/>
    <s v="TESLA Y"/>
    <x v="2"/>
    <n v="8796667"/>
    <n v="37"/>
    <n v="325476679"/>
    <n v="771"/>
    <n v="4105152580"/>
    <x v="4"/>
    <x v="0"/>
  </r>
  <r>
    <x v="115"/>
    <s v="ALPHARD"/>
    <x v="7"/>
    <n v="9328000"/>
    <n v="3"/>
    <n v="27984000"/>
    <n v="50"/>
    <n v="408347000"/>
    <x v="0"/>
    <x v="0"/>
  </r>
  <r>
    <x v="115"/>
    <s v="AQUA"/>
    <x v="6"/>
    <n v="2564000"/>
    <n v="1"/>
    <n v="2564000"/>
    <n v="13"/>
    <n v="23724000"/>
    <x v="0"/>
    <x v="0"/>
  </r>
  <r>
    <x v="115"/>
    <s v="AVALON"/>
    <x v="3"/>
    <n v="7405000"/>
    <n v="93"/>
    <n v="688665000"/>
    <n v="823"/>
    <n v="6081610658"/>
    <x v="0"/>
    <x v="0"/>
  </r>
  <r>
    <x v="115"/>
    <s v="AVANZA"/>
    <x v="7"/>
    <n v="2455000"/>
    <n v="2"/>
    <n v="4910000"/>
    <n v="4"/>
    <n v="9710000"/>
    <x v="0"/>
    <x v="0"/>
  </r>
  <r>
    <x v="115"/>
    <s v="AYGO"/>
    <x v="9"/>
    <n v="0"/>
    <m/>
    <m/>
    <n v="2"/>
    <n v="3810000"/>
    <x v="0"/>
    <x v="0"/>
  </r>
  <r>
    <x v="115"/>
    <s v="CAMRY"/>
    <x v="0"/>
    <n v="4330335"/>
    <n v="434"/>
    <n v="1879365390"/>
    <n v="6462"/>
    <n v="22815483162"/>
    <x v="0"/>
    <x v="0"/>
  </r>
  <r>
    <x v="115"/>
    <s v="C-HR"/>
    <x v="2"/>
    <n v="3664154"/>
    <n v="16"/>
    <n v="58626464"/>
    <n v="237"/>
    <n v="697889206"/>
    <x v="0"/>
    <x v="0"/>
  </r>
  <r>
    <x v="115"/>
    <s v="COROLLA"/>
    <x v="1"/>
    <n v="3034013"/>
    <n v="94"/>
    <n v="285197222"/>
    <n v="1193"/>
    <n v="2745207942"/>
    <x v="0"/>
    <x v="0"/>
  </r>
  <r>
    <x v="115"/>
    <s v="CROWN"/>
    <x v="5"/>
    <n v="8483333"/>
    <n v="5"/>
    <n v="42416665"/>
    <n v="45"/>
    <n v="341893665"/>
    <x v="0"/>
    <x v="0"/>
  </r>
  <r>
    <x v="115"/>
    <s v="ESQUIRE"/>
    <x v="7"/>
    <n v="0"/>
    <m/>
    <m/>
    <n v="3"/>
    <n v="8354000"/>
    <x v="0"/>
    <x v="0"/>
  </r>
  <r>
    <x v="115"/>
    <s v="FJ CRUISER"/>
    <x v="2"/>
    <n v="6950000"/>
    <n v="2"/>
    <n v="13900000"/>
    <n v="229"/>
    <n v="1334908280"/>
    <x v="0"/>
    <x v="0"/>
  </r>
  <r>
    <x v="115"/>
    <s v="FORTUNER"/>
    <x v="2"/>
    <n v="6239552"/>
    <n v="30"/>
    <n v="187186560"/>
    <n v="562"/>
    <n v="2613632796"/>
    <x v="0"/>
    <x v="0"/>
  </r>
  <r>
    <x v="115"/>
    <s v="GR 86"/>
    <x v="5"/>
    <n v="0"/>
    <m/>
    <m/>
    <n v="6"/>
    <n v="13302000"/>
    <x v="0"/>
    <x v="0"/>
  </r>
  <r>
    <x v="115"/>
    <s v="GRANVIA"/>
    <x v="7"/>
    <n v="8500000"/>
    <n v="3"/>
    <n v="25500000"/>
    <n v="50"/>
    <n v="449619000"/>
    <x v="0"/>
    <x v="0"/>
  </r>
  <r>
    <x v="115"/>
    <s v="GT 86"/>
    <x v="1"/>
    <n v="0"/>
    <m/>
    <m/>
    <n v="4"/>
    <n v="8574000"/>
    <x v="0"/>
    <x v="0"/>
  </r>
  <r>
    <x v="115"/>
    <s v="HARRIER"/>
    <x v="2"/>
    <n v="5105000"/>
    <n v="8"/>
    <n v="40840000"/>
    <n v="165"/>
    <n v="736307000"/>
    <x v="0"/>
    <x v="0"/>
  </r>
  <r>
    <x v="115"/>
    <s v="HIGHLANDER"/>
    <x v="2"/>
    <n v="7330612"/>
    <n v="68"/>
    <n v="498481616"/>
    <n v="831"/>
    <n v="4863930674"/>
    <x v="0"/>
    <x v="0"/>
  </r>
  <r>
    <x v="115"/>
    <s v="IZOA EV"/>
    <x v="2"/>
    <n v="2923500"/>
    <n v="1"/>
    <n v="2923500"/>
    <n v="6"/>
    <n v="20621500"/>
    <x v="0"/>
    <x v="0"/>
  </r>
  <r>
    <x v="115"/>
    <s v="LAND CRUISER 300"/>
    <x v="2"/>
    <n v="7323406"/>
    <n v="168"/>
    <n v="1230332208"/>
    <n v="2697"/>
    <n v="19728161026"/>
    <x v="0"/>
    <x v="0"/>
  </r>
  <r>
    <x v="115"/>
    <s v="LANDCRUISER"/>
    <x v="2"/>
    <n v="4854833"/>
    <n v="202"/>
    <n v="980676266"/>
    <n v="3241"/>
    <n v="15010770932"/>
    <x v="0"/>
    <x v="0"/>
  </r>
  <r>
    <x v="115"/>
    <s v="LANDCRUISER 200"/>
    <x v="2"/>
    <n v="0"/>
    <m/>
    <m/>
    <n v="38"/>
    <n v="212544490"/>
    <x v="0"/>
    <x v="0"/>
  </r>
  <r>
    <x v="115"/>
    <s v="LEVIN"/>
    <x v="1"/>
    <n v="2562000"/>
    <n v="2"/>
    <n v="5124000"/>
    <n v="28"/>
    <n v="52669000"/>
    <x v="0"/>
    <x v="0"/>
  </r>
  <r>
    <x v="115"/>
    <s v="NOAH"/>
    <x v="7"/>
    <n v="0"/>
    <m/>
    <m/>
    <n v="9"/>
    <n v="29745000"/>
    <x v="0"/>
    <x v="0"/>
  </r>
  <r>
    <x v="115"/>
    <s v="PASSO"/>
    <x v="6"/>
    <n v="1486000"/>
    <n v="3"/>
    <n v="4458000"/>
    <n v="12"/>
    <n v="15414000"/>
    <x v="0"/>
    <x v="0"/>
  </r>
  <r>
    <x v="115"/>
    <s v="PIXIS SPACE"/>
    <x v="6"/>
    <n v="0"/>
    <m/>
    <m/>
    <n v="2"/>
    <n v="2235000"/>
    <x v="0"/>
    <x v="0"/>
  </r>
  <r>
    <x v="115"/>
    <s v="PREMIO"/>
    <x v="0"/>
    <n v="0"/>
    <m/>
    <m/>
    <n v="1"/>
    <n v="1790000"/>
    <x v="0"/>
    <x v="0"/>
  </r>
  <r>
    <x v="115"/>
    <s v="PRIUS"/>
    <x v="1"/>
    <n v="3890000"/>
    <n v="6"/>
    <n v="23340000"/>
    <n v="28"/>
    <n v="101590000"/>
    <x v="0"/>
    <x v="0"/>
  </r>
  <r>
    <x v="115"/>
    <s v="PROBOX"/>
    <x v="7"/>
    <n v="1256000"/>
    <n v="3"/>
    <n v="3768000"/>
    <n v="12"/>
    <n v="15387000"/>
    <x v="0"/>
    <x v="0"/>
  </r>
  <r>
    <x v="115"/>
    <s v="RAV4"/>
    <x v="2"/>
    <n v="4257667"/>
    <n v="257"/>
    <n v="1094220419"/>
    <n v="3919"/>
    <n v="13077811061"/>
    <x v="0"/>
    <x v="0"/>
  </r>
  <r>
    <x v="115"/>
    <s v="ROOMY"/>
    <x v="7"/>
    <n v="1599000"/>
    <n v="6"/>
    <n v="9594000"/>
    <n v="27"/>
    <n v="42662125"/>
    <x v="0"/>
    <x v="0"/>
  </r>
  <r>
    <x v="115"/>
    <s v="RUNNER"/>
    <x v="2"/>
    <n v="7930000"/>
    <n v="3"/>
    <n v="23790000"/>
    <n v="38"/>
    <n v="298800000"/>
    <x v="0"/>
    <x v="0"/>
  </r>
  <r>
    <x v="115"/>
    <s v="RUSH"/>
    <x v="2"/>
    <n v="2670000"/>
    <n v="1"/>
    <n v="2670000"/>
    <n v="85"/>
    <n v="227480000"/>
    <x v="0"/>
    <x v="0"/>
  </r>
  <r>
    <x v="115"/>
    <s v="SEQUOIA"/>
    <x v="2"/>
    <n v="12290000"/>
    <n v="28"/>
    <n v="344120000"/>
    <n v="227"/>
    <n v="2722612000"/>
    <x v="0"/>
    <x v="0"/>
  </r>
  <r>
    <x v="115"/>
    <s v="SIENNA"/>
    <x v="7"/>
    <n v="8050000"/>
    <n v="4"/>
    <n v="32200000"/>
    <n v="70"/>
    <n v="508590000"/>
    <x v="0"/>
    <x v="0"/>
  </r>
  <r>
    <x v="115"/>
    <s v="SIENTA"/>
    <x v="7"/>
    <n v="0"/>
    <m/>
    <m/>
    <n v="10"/>
    <n v="22503000"/>
    <x v="0"/>
    <x v="0"/>
  </r>
  <r>
    <x v="115"/>
    <s v="SOLUNA /VIOS/"/>
    <x v="6"/>
    <n v="2120000"/>
    <n v="1"/>
    <n v="2120000"/>
    <n v="25"/>
    <n v="43743000"/>
    <x v="0"/>
    <x v="0"/>
  </r>
  <r>
    <x v="115"/>
    <s v="SUPRA"/>
    <x v="5"/>
    <n v="0"/>
    <m/>
    <m/>
    <n v="10"/>
    <n v="80481000"/>
    <x v="0"/>
    <x v="0"/>
  </r>
  <r>
    <x v="115"/>
    <s v="TANK"/>
    <x v="6"/>
    <n v="0"/>
    <m/>
    <m/>
    <n v="7"/>
    <n v="7826384"/>
    <x v="0"/>
    <x v="0"/>
  </r>
  <r>
    <x v="115"/>
    <s v="TOYOTA BZ3"/>
    <x v="1"/>
    <n v="4100000"/>
    <n v="1"/>
    <n v="4100000"/>
    <n v="2"/>
    <n v="8350000"/>
    <x v="0"/>
    <x v="0"/>
  </r>
  <r>
    <x v="115"/>
    <s v="TOYOTA BZ4X"/>
    <x v="2"/>
    <n v="4232500"/>
    <n v="17"/>
    <n v="71952500"/>
    <n v="71"/>
    <n v="328784500"/>
    <x v="0"/>
    <x v="0"/>
  </r>
  <r>
    <x v="115"/>
    <s v="TOYOTA FRONTLANDER"/>
    <x v="2"/>
    <n v="3750000"/>
    <n v="1"/>
    <n v="3750000"/>
    <n v="2"/>
    <n v="7310000"/>
    <x v="0"/>
    <x v="0"/>
  </r>
  <r>
    <x v="115"/>
    <s v="TOYOTA IZOA"/>
    <x v="2"/>
    <n v="0"/>
    <m/>
    <m/>
    <n v="1"/>
    <n v="3221000"/>
    <x v="0"/>
    <x v="0"/>
  </r>
  <r>
    <x v="115"/>
    <s v="TOYOTA PIXIS JOY"/>
    <x v="6"/>
    <n v="0"/>
    <m/>
    <m/>
    <n v="1"/>
    <n v="1748999"/>
    <x v="0"/>
    <x v="0"/>
  </r>
  <r>
    <x v="115"/>
    <s v="TOYOTA RAIZE"/>
    <x v="2"/>
    <n v="2700000"/>
    <n v="5"/>
    <n v="13500000"/>
    <n v="51"/>
    <n v="136146098"/>
    <x v="0"/>
    <x v="0"/>
  </r>
  <r>
    <x v="115"/>
    <s v="TOYOTA UNSPECIFIED"/>
    <x v="8"/>
    <n v="0"/>
    <m/>
    <m/>
    <n v="5"/>
    <n v="11967998"/>
    <x v="0"/>
    <x v="0"/>
  </r>
  <r>
    <x v="115"/>
    <s v="TOYOTA VELOZ"/>
    <x v="4"/>
    <n v="0"/>
    <m/>
    <m/>
    <n v="2"/>
    <n v="8753000"/>
    <x v="0"/>
    <x v="0"/>
  </r>
  <r>
    <x v="115"/>
    <s v="TOYOTA WIGO"/>
    <x v="9"/>
    <n v="0"/>
    <m/>
    <m/>
    <n v="1"/>
    <n v="1550000"/>
    <x v="0"/>
    <x v="0"/>
  </r>
  <r>
    <x v="115"/>
    <s v="TOYOTA WILDLANDER"/>
    <x v="2"/>
    <n v="0"/>
    <m/>
    <m/>
    <n v="4"/>
    <n v="16651000"/>
    <x v="0"/>
    <x v="0"/>
  </r>
  <r>
    <x v="115"/>
    <s v="URBAN CRUISER"/>
    <x v="2"/>
    <n v="2895000"/>
    <n v="1"/>
    <n v="2895000"/>
    <n v="1"/>
    <n v="2895000"/>
    <x v="0"/>
    <x v="0"/>
  </r>
  <r>
    <x v="115"/>
    <s v="VELLFIRE"/>
    <x v="7"/>
    <n v="0"/>
    <m/>
    <m/>
    <n v="1"/>
    <n v="4600000"/>
    <x v="0"/>
    <x v="0"/>
  </r>
  <r>
    <x v="115"/>
    <s v="VENZA"/>
    <x v="2"/>
    <n v="7110000"/>
    <n v="10"/>
    <n v="71100000"/>
    <n v="102"/>
    <n v="725290000"/>
    <x v="0"/>
    <x v="0"/>
  </r>
  <r>
    <x v="115"/>
    <s v="VOXY"/>
    <x v="7"/>
    <n v="3594000"/>
    <n v="1"/>
    <n v="3594000"/>
    <n v="9"/>
    <n v="26500400"/>
    <x v="0"/>
    <x v="0"/>
  </r>
  <r>
    <x v="115"/>
    <s v="YARIS"/>
    <x v="6"/>
    <n v="8410000"/>
    <n v="15"/>
    <n v="126150000"/>
    <n v="107"/>
    <n v="823890000"/>
    <x v="0"/>
    <x v="0"/>
  </r>
  <r>
    <x v="116"/>
    <s v="TRUMPCHI E9"/>
    <x v="7"/>
    <n v="7350000"/>
    <n v="1"/>
    <n v="7350000"/>
    <n v="1"/>
    <n v="7350000"/>
    <x v="1"/>
    <x v="0"/>
  </r>
  <r>
    <x v="116"/>
    <s v="TRUMPCHI GS3"/>
    <x v="2"/>
    <n v="2306000"/>
    <n v="3"/>
    <n v="6918000"/>
    <n v="3"/>
    <n v="6918000"/>
    <x v="1"/>
    <x v="0"/>
  </r>
  <r>
    <x v="116"/>
    <s v="TRUMPCHI M6"/>
    <x v="7"/>
    <n v="0"/>
    <m/>
    <m/>
    <n v="2"/>
    <n v="6354360"/>
    <x v="1"/>
    <x v="0"/>
  </r>
  <r>
    <x v="117"/>
    <s v="UAZ 3151 / HUNTER"/>
    <x v="2"/>
    <n v="1440000"/>
    <n v="54"/>
    <n v="77760000"/>
    <n v="563"/>
    <n v="731431123"/>
    <x v="3"/>
    <x v="1"/>
  </r>
  <r>
    <x v="117"/>
    <s v="UAZ 3163 PATRIOT"/>
    <x v="2"/>
    <n v="1600000"/>
    <n v="775"/>
    <n v="1240000000"/>
    <n v="8181"/>
    <n v="14532540196"/>
    <x v="3"/>
    <x v="1"/>
  </r>
  <r>
    <x v="117"/>
    <s v="UAZ UNSPECIFIED"/>
    <x v="8"/>
    <n v="0"/>
    <m/>
    <m/>
    <n v="1"/>
    <n v="1560000"/>
    <x v="3"/>
    <x v="1"/>
  </r>
  <r>
    <x v="118"/>
    <s v="VENUCIA V-ONLIN"/>
    <x v="2"/>
    <n v="3190000"/>
    <n v="2"/>
    <n v="6380000"/>
    <n v="2"/>
    <n v="6380000"/>
    <x v="1"/>
    <x v="0"/>
  </r>
  <r>
    <x v="119"/>
    <s v="VGV U70"/>
    <x v="2"/>
    <n v="2837000"/>
    <n v="1"/>
    <n v="2837000"/>
    <n v="1"/>
    <n v="2837000"/>
    <x v="1"/>
    <x v="0"/>
  </r>
  <r>
    <x v="119"/>
    <s v="VGV U75 PLUS"/>
    <x v="2"/>
    <n v="0"/>
    <m/>
    <m/>
    <n v="3"/>
    <n v="6040000"/>
    <x v="1"/>
    <x v="0"/>
  </r>
  <r>
    <x v="120"/>
    <s v="ARTEON"/>
    <x v="5"/>
    <n v="2639000"/>
    <n v="3"/>
    <n v="7917000"/>
    <n v="20"/>
    <n v="52680000"/>
    <x v="2"/>
    <x v="0"/>
  </r>
  <r>
    <x v="120"/>
    <s v="BORA"/>
    <x v="1"/>
    <n v="2560000"/>
    <n v="199"/>
    <n v="509440000"/>
    <n v="1608"/>
    <n v="3914065408"/>
    <x v="2"/>
    <x v="0"/>
  </r>
  <r>
    <x v="120"/>
    <s v="CC"/>
    <x v="3"/>
    <n v="3180000"/>
    <n v="1"/>
    <n v="3180000"/>
    <n v="4"/>
    <n v="8860000"/>
    <x v="2"/>
    <x v="0"/>
  </r>
  <r>
    <x v="120"/>
    <s v="E-LAVIDA"/>
    <x v="0"/>
    <n v="3250000"/>
    <n v="2"/>
    <n v="6500000"/>
    <n v="95"/>
    <n v="294986000"/>
    <x v="2"/>
    <x v="0"/>
  </r>
  <r>
    <x v="120"/>
    <s v="GOLF"/>
    <x v="1"/>
    <n v="5001000"/>
    <n v="5"/>
    <n v="25005000"/>
    <n v="25"/>
    <n v="94955200"/>
    <x v="2"/>
    <x v="0"/>
  </r>
  <r>
    <x v="120"/>
    <s v="ID3"/>
    <x v="1"/>
    <n v="3241000"/>
    <n v="3"/>
    <n v="9723000"/>
    <n v="59"/>
    <n v="211627950"/>
    <x v="2"/>
    <x v="0"/>
  </r>
  <r>
    <x v="120"/>
    <s v="ID4"/>
    <x v="2"/>
    <n v="4419375"/>
    <n v="92"/>
    <n v="406582500"/>
    <n v="1309"/>
    <n v="5564676500"/>
    <x v="2"/>
    <x v="0"/>
  </r>
  <r>
    <x v="120"/>
    <s v="ID6"/>
    <x v="2"/>
    <n v="4026111"/>
    <n v="48"/>
    <n v="193253328"/>
    <n v="640"/>
    <n v="2286978849"/>
    <x v="2"/>
    <x v="0"/>
  </r>
  <r>
    <x v="120"/>
    <s v="JETTA"/>
    <x v="1"/>
    <n v="2278250"/>
    <n v="1"/>
    <n v="2278250"/>
    <n v="369"/>
    <n v="655881460"/>
    <x v="2"/>
    <x v="0"/>
  </r>
  <r>
    <x v="120"/>
    <s v="PASSAT"/>
    <x v="0"/>
    <n v="4012167"/>
    <n v="16"/>
    <n v="64194672"/>
    <n v="102"/>
    <n v="337176389"/>
    <x v="2"/>
    <x v="0"/>
  </r>
  <r>
    <x v="120"/>
    <s v="POLO"/>
    <x v="10"/>
    <n v="2723800"/>
    <n v="14"/>
    <n v="38133200"/>
    <n v="1499"/>
    <n v="2787954783"/>
    <x v="2"/>
    <x v="0"/>
  </r>
  <r>
    <x v="120"/>
    <s v="SANTANA"/>
    <x v="0"/>
    <n v="0"/>
    <m/>
    <m/>
    <n v="2"/>
    <n v="5342000"/>
    <x v="2"/>
    <x v="0"/>
  </r>
  <r>
    <x v="120"/>
    <s v="SHARAN"/>
    <x v="7"/>
    <n v="0"/>
    <m/>
    <m/>
    <n v="1"/>
    <n v="2630000"/>
    <x v="2"/>
    <x v="0"/>
  </r>
  <r>
    <x v="120"/>
    <s v="TERAMONT"/>
    <x v="2"/>
    <n v="6146500"/>
    <n v="35"/>
    <n v="215127500"/>
    <n v="261"/>
    <n v="1596924841"/>
    <x v="2"/>
    <x v="0"/>
  </r>
  <r>
    <x v="120"/>
    <s v="TIGUAN"/>
    <x v="2"/>
    <n v="5815630"/>
    <n v="82"/>
    <n v="476881660"/>
    <n v="881"/>
    <n v="3989985485"/>
    <x v="2"/>
    <x v="0"/>
  </r>
  <r>
    <x v="120"/>
    <s v="TOUAREG"/>
    <x v="2"/>
    <n v="12666910"/>
    <n v="21"/>
    <n v="266005110"/>
    <n v="457"/>
    <n v="4222062021"/>
    <x v="2"/>
    <x v="0"/>
  </r>
  <r>
    <x v="120"/>
    <s v="T-ROC"/>
    <x v="2"/>
    <n v="3165000"/>
    <n v="2"/>
    <n v="6330000"/>
    <n v="14"/>
    <n v="42490000"/>
    <x v="2"/>
    <x v="0"/>
  </r>
  <r>
    <x v="120"/>
    <s v="VW ATLAS"/>
    <x v="2"/>
    <n v="5113000"/>
    <n v="3"/>
    <n v="15339000"/>
    <n v="45"/>
    <n v="244326839"/>
    <x v="2"/>
    <x v="0"/>
  </r>
  <r>
    <x v="120"/>
    <s v="VW ID5"/>
    <x v="2"/>
    <n v="0"/>
    <m/>
    <m/>
    <n v="1"/>
    <n v="3755000"/>
    <x v="2"/>
    <x v="0"/>
  </r>
  <r>
    <x v="120"/>
    <s v="VW MAGOTAN"/>
    <x v="0"/>
    <n v="0"/>
    <m/>
    <m/>
    <n v="21"/>
    <n v="59742000"/>
    <x v="2"/>
    <x v="0"/>
  </r>
  <r>
    <x v="120"/>
    <s v="VW TACQUA"/>
    <x v="2"/>
    <n v="3000000"/>
    <n v="1"/>
    <n v="3000000"/>
    <n v="3"/>
    <n v="8650000"/>
    <x v="2"/>
    <x v="0"/>
  </r>
  <r>
    <x v="120"/>
    <s v="VW TAIGO"/>
    <x v="2"/>
    <n v="0"/>
    <m/>
    <m/>
    <n v="1"/>
    <n v="3634250"/>
    <x v="2"/>
    <x v="0"/>
  </r>
  <r>
    <x v="120"/>
    <s v="VW TALAGON"/>
    <x v="2"/>
    <n v="6763500"/>
    <n v="28"/>
    <n v="189378000"/>
    <n v="163"/>
    <n v="1086859000"/>
    <x v="2"/>
    <x v="0"/>
  </r>
  <r>
    <x v="120"/>
    <s v="VW TAOS"/>
    <x v="2"/>
    <n v="3530471"/>
    <n v="13"/>
    <n v="45896123"/>
    <n v="349"/>
    <n v="1082129876"/>
    <x v="2"/>
    <x v="0"/>
  </r>
  <r>
    <x v="120"/>
    <s v="VW TAVENDOR"/>
    <x v="2"/>
    <n v="7100000"/>
    <n v="4"/>
    <n v="28400000"/>
    <n v="26"/>
    <n v="171856580"/>
    <x v="2"/>
    <x v="0"/>
  </r>
  <r>
    <x v="120"/>
    <s v="VW TAYRON"/>
    <x v="2"/>
    <n v="4445000"/>
    <n v="36"/>
    <n v="160020000"/>
    <n v="413"/>
    <n v="1677098432"/>
    <x v="2"/>
    <x v="0"/>
  </r>
  <r>
    <x v="120"/>
    <s v="VW T-CROSS"/>
    <x v="2"/>
    <n v="0"/>
    <m/>
    <m/>
    <n v="15"/>
    <n v="44050000"/>
    <x v="2"/>
    <x v="0"/>
  </r>
  <r>
    <x v="120"/>
    <s v="VW THARU"/>
    <x v="2"/>
    <n v="3241900"/>
    <n v="1"/>
    <n v="3241900"/>
    <n v="26"/>
    <n v="67755100"/>
    <x v="2"/>
    <x v="0"/>
  </r>
  <r>
    <x v="120"/>
    <s v="VW VILORAN"/>
    <x v="7"/>
    <n v="0"/>
    <m/>
    <m/>
    <n v="5"/>
    <n v="38650000"/>
    <x v="2"/>
    <x v="0"/>
  </r>
  <r>
    <x v="121"/>
    <s v="C40"/>
    <x v="2"/>
    <n v="0"/>
    <m/>
    <m/>
    <n v="2"/>
    <n v="16300000"/>
    <x v="2"/>
    <x v="0"/>
  </r>
  <r>
    <x v="121"/>
    <s v="S40"/>
    <x v="0"/>
    <n v="0"/>
    <m/>
    <m/>
    <n v="1"/>
    <n v="1890000"/>
    <x v="2"/>
    <x v="0"/>
  </r>
  <r>
    <x v="121"/>
    <s v="S60"/>
    <x v="0"/>
    <n v="0"/>
    <m/>
    <m/>
    <n v="10"/>
    <n v="32680000"/>
    <x v="2"/>
    <x v="0"/>
  </r>
  <r>
    <x v="121"/>
    <s v="S90"/>
    <x v="3"/>
    <n v="0"/>
    <m/>
    <m/>
    <n v="7"/>
    <n v="32872000"/>
    <x v="2"/>
    <x v="0"/>
  </r>
  <r>
    <x v="121"/>
    <s v="V60"/>
    <x v="0"/>
    <n v="0"/>
    <m/>
    <m/>
    <n v="8"/>
    <n v="22956000"/>
    <x v="2"/>
    <x v="0"/>
  </r>
  <r>
    <x v="121"/>
    <s v="V90"/>
    <x v="3"/>
    <n v="0"/>
    <m/>
    <m/>
    <n v="3"/>
    <n v="15537000"/>
    <x v="2"/>
    <x v="0"/>
  </r>
  <r>
    <x v="121"/>
    <s v="XC40"/>
    <x v="2"/>
    <n v="5200000"/>
    <n v="6"/>
    <n v="31200000"/>
    <n v="43"/>
    <n v="207290000"/>
    <x v="2"/>
    <x v="0"/>
  </r>
  <r>
    <x v="121"/>
    <s v="XC60"/>
    <x v="2"/>
    <n v="5413400"/>
    <n v="9"/>
    <n v="48720600"/>
    <n v="175"/>
    <n v="804520208"/>
    <x v="2"/>
    <x v="0"/>
  </r>
  <r>
    <x v="121"/>
    <s v="XC90"/>
    <x v="2"/>
    <n v="6276200"/>
    <n v="23"/>
    <n v="144352600"/>
    <n v="198"/>
    <n v="1195207301"/>
    <x v="2"/>
    <x v="0"/>
  </r>
  <r>
    <x v="122"/>
    <s v="VOYAH DREAMER"/>
    <x v="7"/>
    <n v="10290000"/>
    <n v="189"/>
    <n v="1944810000"/>
    <n v="1295"/>
    <n v="11975170000"/>
    <x v="1"/>
    <x v="0"/>
  </r>
  <r>
    <x v="122"/>
    <s v="VOYAH FREE"/>
    <x v="2"/>
    <n v="6490000"/>
    <n v="625"/>
    <n v="4056250000"/>
    <n v="2856"/>
    <n v="20830115955"/>
    <x v="1"/>
    <x v="0"/>
  </r>
  <r>
    <x v="122"/>
    <s v="VOYAH PASSION"/>
    <x v="3"/>
    <n v="8490000"/>
    <n v="18"/>
    <n v="152820000"/>
    <n v="130"/>
    <n v="1088700000"/>
    <x v="1"/>
    <x v="0"/>
  </r>
  <r>
    <x v="123"/>
    <s v="WELTMEISTER EX-5"/>
    <x v="2"/>
    <n v="0"/>
    <m/>
    <m/>
    <n v="12"/>
    <n v="41620000"/>
    <x v="1"/>
    <x v="0"/>
  </r>
  <r>
    <x v="123"/>
    <s v="WELTMEISTER W6"/>
    <x v="2"/>
    <n v="0"/>
    <m/>
    <m/>
    <n v="8"/>
    <n v="23331000"/>
    <x v="1"/>
    <x v="0"/>
  </r>
  <r>
    <x v="124"/>
    <s v="WEY COFFEE 01"/>
    <x v="2"/>
    <n v="6549000"/>
    <n v="4"/>
    <n v="26196000"/>
    <n v="4"/>
    <n v="26196000"/>
    <x v="1"/>
    <x v="0"/>
  </r>
  <r>
    <x v="124"/>
    <s v="WEY LANSHAN"/>
    <x v="2"/>
    <n v="5800000"/>
    <n v="1"/>
    <n v="5800000"/>
    <n v="2"/>
    <n v="12499900"/>
    <x v="1"/>
    <x v="0"/>
  </r>
  <r>
    <x v="125"/>
    <s v="WULING MINI EV"/>
    <x v="9"/>
    <n v="0"/>
    <m/>
    <m/>
    <n v="4"/>
    <n v="7820000"/>
    <x v="1"/>
    <x v="0"/>
  </r>
  <r>
    <x v="125"/>
    <s v="WULING NANO"/>
    <x v="9"/>
    <n v="0"/>
    <m/>
    <m/>
    <n v="1"/>
    <n v="1900000"/>
    <x v="1"/>
    <x v="0"/>
  </r>
  <r>
    <x v="126"/>
    <s v="XIAOPENG G3"/>
    <x v="2"/>
    <n v="0"/>
    <m/>
    <m/>
    <n v="1"/>
    <n v="3650000"/>
    <x v="1"/>
    <x v="0"/>
  </r>
  <r>
    <x v="126"/>
    <s v="XIAOPENG G6"/>
    <x v="2"/>
    <n v="4300000"/>
    <n v="1"/>
    <n v="4300000"/>
    <n v="1"/>
    <n v="4300000"/>
    <x v="1"/>
    <x v="0"/>
  </r>
  <r>
    <x v="126"/>
    <s v="XIAOPENG G9"/>
    <x v="2"/>
    <n v="5300000"/>
    <n v="1"/>
    <n v="5300000"/>
    <n v="8"/>
    <n v="50800000"/>
    <x v="1"/>
    <x v="0"/>
  </r>
  <r>
    <x v="126"/>
    <s v="XIAOPENG P7"/>
    <x v="0"/>
    <n v="0"/>
    <m/>
    <m/>
    <n v="1"/>
    <n v="4900000"/>
    <x v="1"/>
    <x v="0"/>
  </r>
  <r>
    <x v="127"/>
    <s v="YEMA EC30"/>
    <x v="7"/>
    <n v="0"/>
    <m/>
    <m/>
    <n v="1"/>
    <n v="1432000"/>
    <x v="1"/>
    <x v="0"/>
  </r>
  <r>
    <x v="128"/>
    <s v="ZEEKR 001"/>
    <x v="2"/>
    <n v="6990000"/>
    <n v="700"/>
    <n v="4893000000"/>
    <n v="2932"/>
    <n v="20350050000"/>
    <x v="1"/>
    <x v="0"/>
  </r>
  <r>
    <x v="128"/>
    <s v="ZEEKR 009"/>
    <x v="7"/>
    <n v="14900000"/>
    <n v="120"/>
    <n v="1788000000"/>
    <n v="321"/>
    <n v="4782900000"/>
    <x v="1"/>
    <x v="0"/>
  </r>
  <r>
    <x v="128"/>
    <s v="ZEEKR X"/>
    <x v="2"/>
    <n v="4080000"/>
    <n v="162"/>
    <n v="660960000"/>
    <n v="488"/>
    <n v="2018740000"/>
    <x v="1"/>
    <x v="0"/>
  </r>
  <r>
    <x v="129"/>
    <s v="ZHIJI L7"/>
    <x v="5"/>
    <n v="0"/>
    <m/>
    <m/>
    <n v="5"/>
    <n v="36240000"/>
    <x v="1"/>
    <x v="0"/>
  </r>
  <r>
    <x v="129"/>
    <s v="ZHIJI LS7"/>
    <x v="2"/>
    <n v="0"/>
    <m/>
    <m/>
    <n v="1"/>
    <n v="7369000"/>
    <x v="1"/>
    <x v="0"/>
  </r>
  <r>
    <x v="130"/>
    <m/>
    <x v="11"/>
    <m/>
    <m/>
    <m/>
    <m/>
    <m/>
    <x v="7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42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2">
  <location ref="A3:C135" firstHeaderRow="0" firstDataRow="1" firstDataCol="1"/>
  <pivotFields count="10">
    <pivotField axis="axisRow" showAll="0" sortType="descending">
      <items count="133">
        <item x="0"/>
        <item x="2"/>
        <item x="3"/>
        <item x="4"/>
        <item x="5"/>
        <item x="6"/>
        <item x="7"/>
        <item x="8"/>
        <item x="9"/>
        <item x="10"/>
        <item x="13"/>
        <item x="14"/>
        <item x="15"/>
        <item x="16"/>
        <item x="17"/>
        <item x="18"/>
        <item x="19"/>
        <item x="20"/>
        <item x="21"/>
        <item x="22"/>
        <item x="23"/>
        <item x="25"/>
        <item x="26"/>
        <item x="27"/>
        <item x="28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7"/>
        <item x="48"/>
        <item x="49"/>
        <item x="50"/>
        <item x="51"/>
        <item x="52"/>
        <item x="53"/>
        <item x="54"/>
        <item x="55"/>
        <item x="56"/>
        <item x="57"/>
        <item x="59"/>
        <item x="60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6"/>
        <item x="77"/>
        <item x="79"/>
        <item x="80"/>
        <item x="81"/>
        <item x="82"/>
        <item x="83"/>
        <item x="84"/>
        <item x="87"/>
        <item x="88"/>
        <item x="89"/>
        <item x="90"/>
        <item x="91"/>
        <item x="93"/>
        <item x="94"/>
        <item x="95"/>
        <item x="97"/>
        <item x="98"/>
        <item x="99"/>
        <item x="100"/>
        <item x="101"/>
        <item x="102"/>
        <item x="104"/>
        <item x="105"/>
        <item x="106"/>
        <item x="107"/>
        <item x="109"/>
        <item x="110"/>
        <item x="111"/>
        <item x="113"/>
        <item x="114"/>
        <item x="115"/>
        <item x="117"/>
        <item x="120"/>
        <item x="121"/>
        <item x="122"/>
        <item x="123"/>
        <item x="125"/>
        <item x="126"/>
        <item x="127"/>
        <item x="86"/>
        <item x="11"/>
        <item x="29"/>
        <item x="46"/>
        <item x="61"/>
        <item x="75"/>
        <item x="85"/>
        <item x="108"/>
        <item x="128"/>
        <item x="130"/>
        <item x="1"/>
        <item m="1" x="131"/>
        <item x="78"/>
        <item x="92"/>
        <item x="96"/>
        <item x="103"/>
        <item x="12"/>
        <item x="119"/>
        <item x="58"/>
        <item x="124"/>
        <item x="129"/>
        <item x="24"/>
        <item x="112"/>
        <item x="116"/>
        <item x="11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numFmtId="164" showAll="0"/>
    <pivotField numFmtId="164" showAll="0" defaultSubtotal="0"/>
    <pivotField numFmtId="164" showAll="0" defaultSubtotal="0"/>
    <pivotField dataField="1" numFmtId="164" showAll="0" defaultSubtotal="0"/>
    <pivotField dataField="1" numFmtId="164" showAll="0" defaultSubtotal="0"/>
    <pivotField showAll="0" defaultSubtotal="0"/>
    <pivotField showAll="0" defaultSubtotal="0"/>
  </pivotFields>
  <rowFields count="1">
    <field x="0"/>
  </rowFields>
  <rowItems count="132">
    <i>
      <x v="17"/>
    </i>
    <i>
      <x v="58"/>
    </i>
    <i>
      <x v="38"/>
    </i>
    <i>
      <x v="41"/>
    </i>
    <i>
      <x v="31"/>
    </i>
    <i>
      <x v="71"/>
    </i>
    <i>
      <x v="16"/>
    </i>
    <i>
      <x v="77"/>
    </i>
    <i>
      <x v="57"/>
    </i>
    <i>
      <x v="98"/>
    </i>
    <i>
      <x v="47"/>
    </i>
    <i>
      <x v="12"/>
    </i>
    <i>
      <x v="96"/>
    </i>
    <i>
      <x v="63"/>
    </i>
    <i>
      <x v="5"/>
    </i>
    <i>
      <x v="102"/>
    </i>
    <i>
      <x v="62"/>
    </i>
    <i>
      <x v="60"/>
    </i>
    <i>
      <x v="100"/>
    </i>
    <i>
      <x v="107"/>
    </i>
    <i>
      <x v="115"/>
    </i>
    <i>
      <x v="111"/>
    </i>
    <i>
      <x v="82"/>
    </i>
    <i>
      <x v="74"/>
    </i>
    <i>
      <x v="51"/>
    </i>
    <i>
      <x v="69"/>
    </i>
    <i>
      <x v="44"/>
    </i>
    <i>
      <x v="56"/>
    </i>
    <i>
      <x v="99"/>
    </i>
    <i>
      <x v="89"/>
    </i>
    <i>
      <x v="32"/>
    </i>
    <i>
      <x v="54"/>
    </i>
    <i>
      <x v="18"/>
    </i>
    <i>
      <x v="37"/>
    </i>
    <i>
      <x v="125"/>
    </i>
    <i>
      <x v="39"/>
    </i>
    <i>
      <x v="94"/>
    </i>
    <i>
      <x v="97"/>
    </i>
    <i>
      <x v="83"/>
    </i>
    <i>
      <x v="30"/>
    </i>
    <i>
      <x v="53"/>
    </i>
    <i>
      <x v="8"/>
    </i>
    <i>
      <x v="76"/>
    </i>
    <i>
      <x v="15"/>
    </i>
    <i>
      <x v="86"/>
    </i>
    <i>
      <x v="43"/>
    </i>
    <i>
      <x v="66"/>
    </i>
    <i>
      <x v="6"/>
    </i>
    <i>
      <x v="10"/>
    </i>
    <i>
      <x v="95"/>
    </i>
    <i>
      <x v="14"/>
    </i>
    <i>
      <x v="35"/>
    </i>
    <i>
      <x v="123"/>
    </i>
    <i>
      <x v="40"/>
    </i>
    <i>
      <x v="7"/>
    </i>
    <i>
      <x v="48"/>
    </i>
    <i>
      <x v="112"/>
    </i>
    <i>
      <x v="101"/>
    </i>
    <i>
      <x v="27"/>
    </i>
    <i>
      <x v="33"/>
    </i>
    <i>
      <x v="42"/>
    </i>
    <i>
      <x v="59"/>
    </i>
    <i>
      <x v="90"/>
    </i>
    <i>
      <x v="67"/>
    </i>
    <i>
      <x v="46"/>
    </i>
    <i>
      <x v="20"/>
    </i>
    <i>
      <x v="36"/>
    </i>
    <i>
      <x v="26"/>
    </i>
    <i>
      <x v="64"/>
    </i>
    <i>
      <x v="114"/>
    </i>
    <i>
      <x/>
    </i>
    <i>
      <x v="73"/>
    </i>
    <i>
      <x v="72"/>
    </i>
    <i>
      <x v="68"/>
    </i>
    <i>
      <x v="52"/>
    </i>
    <i>
      <x v="75"/>
    </i>
    <i>
      <x v="2"/>
    </i>
    <i>
      <x v="117"/>
    </i>
    <i>
      <x v="1"/>
    </i>
    <i>
      <x v="80"/>
    </i>
    <i>
      <x v="93"/>
    </i>
    <i>
      <x v="25"/>
    </i>
    <i>
      <x v="4"/>
    </i>
    <i>
      <x v="13"/>
    </i>
    <i>
      <x v="49"/>
    </i>
    <i>
      <x v="50"/>
    </i>
    <i>
      <x v="79"/>
    </i>
    <i>
      <x v="92"/>
    </i>
    <i>
      <x v="28"/>
    </i>
    <i>
      <x v="70"/>
    </i>
    <i>
      <x v="129"/>
    </i>
    <i>
      <x v="81"/>
    </i>
    <i>
      <x v="61"/>
    </i>
    <i>
      <x v="84"/>
    </i>
    <i>
      <x v="103"/>
    </i>
    <i>
      <x v="105"/>
    </i>
    <i>
      <x v="87"/>
    </i>
    <i>
      <x v="24"/>
    </i>
    <i>
      <x v="120"/>
    </i>
    <i>
      <x v="127"/>
    </i>
    <i>
      <x v="45"/>
    </i>
    <i>
      <x v="21"/>
    </i>
    <i>
      <x v="91"/>
    </i>
    <i>
      <x v="126"/>
    </i>
    <i>
      <x v="23"/>
    </i>
    <i>
      <x v="34"/>
    </i>
    <i>
      <x v="22"/>
    </i>
    <i>
      <x v="19"/>
    </i>
    <i>
      <x v="78"/>
    </i>
    <i>
      <x v="130"/>
    </i>
    <i>
      <x v="108"/>
    </i>
    <i>
      <x v="113"/>
    </i>
    <i>
      <x v="85"/>
    </i>
    <i>
      <x v="119"/>
    </i>
    <i>
      <x v="109"/>
    </i>
    <i>
      <x v="9"/>
    </i>
    <i>
      <x v="104"/>
    </i>
    <i>
      <x v="124"/>
    </i>
    <i>
      <x v="122"/>
    </i>
    <i>
      <x v="131"/>
    </i>
    <i>
      <x v="88"/>
    </i>
    <i>
      <x v="55"/>
    </i>
    <i>
      <x v="3"/>
    </i>
    <i>
      <x v="110"/>
    </i>
    <i>
      <x v="11"/>
    </i>
    <i>
      <x v="29"/>
    </i>
    <i>
      <x v="128"/>
    </i>
    <i>
      <x v="65"/>
    </i>
    <i>
      <x v="106"/>
    </i>
    <i>
      <x v="121"/>
    </i>
    <i>
      <x v="116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полю Oborot 7M 2023" fld="7" baseField="0" baseItem="0"/>
    <dataField name="Сумма по полю Kol-vo 7M 2023" fld="6" baseField="0" baseItem="0"/>
  </dataFields>
  <formats count="3">
    <format dxfId="31">
      <pivotArea outline="0" collapsedLevelsAreSubtotals="1" fieldPosition="0"/>
    </format>
    <format dxfId="30">
      <pivotArea outline="0" collapsedLevelsAreSubtotals="1" fieldPosition="0"/>
    </format>
    <format dxfId="29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 таблица1" cacheId="42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4:C7" firstHeaderRow="0" firstDataRow="1" firstDataCol="1" rowPageCount="1" colPageCount="1"/>
  <pivotFields count="10">
    <pivotField showAll="0"/>
    <pivotField showAll="0"/>
    <pivotField showAll="0"/>
    <pivotField numFmtId="164" showAll="0"/>
    <pivotField showAll="0" defaultSubtotal="0"/>
    <pivotField showAll="0" defaultSubtotal="0"/>
    <pivotField dataField="1" showAll="0" defaultSubtotal="0"/>
    <pivotField dataField="1" showAll="0" defaultSubtotal="0"/>
    <pivotField axis="axisPage" showAll="0" defaultSubtotal="0">
      <items count="9">
        <item x="2"/>
        <item x="6"/>
        <item x="1"/>
        <item x="3"/>
        <item x="4"/>
        <item x="0"/>
        <item x="7"/>
        <item x="5"/>
        <item m="1" x="8"/>
      </items>
    </pivotField>
    <pivotField axis="axisRow" showAll="0">
      <items count="5">
        <item x="0"/>
        <item x="1"/>
        <item h="1" x="2"/>
        <item h="1" m="1" x="3"/>
        <item t="default"/>
      </items>
    </pivotField>
  </pivotFields>
  <rowFields count="1">
    <field x="9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pageFields count="1">
    <pageField fld="8" hier="-1"/>
  </pageFields>
  <dataFields count="2">
    <dataField name="Сумма по полю Oborot 7M 2023" fld="7" baseField="9" baseItem="1"/>
    <dataField name="Сумма по полю Kol-vo 7M 2023" fld="6" baseField="9" baseItem="1"/>
  </dataFields>
  <formats count="3">
    <format dxfId="22">
      <pivotArea outline="0" collapsedLevelsAreSubtotals="1" fieldPosition="0"/>
    </format>
    <format dxfId="21">
      <pivotArea outline="0" collapsedLevelsAreSubtotals="1" fieldPosition="0"/>
    </format>
    <format dxfId="2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Сводная таблица3" cacheId="42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29:C41" firstHeaderRow="0" firstDataRow="1" firstDataCol="1" rowPageCount="2" colPageCount="1"/>
  <pivotFields count="10">
    <pivotField showAll="0"/>
    <pivotField showAll="0"/>
    <pivotField axis="axisRow" showAll="0" sortType="descending">
      <items count="14">
        <item m="1" x="12"/>
        <item x="9"/>
        <item x="6"/>
        <item x="10"/>
        <item x="1"/>
        <item x="0"/>
        <item x="3"/>
        <item x="5"/>
        <item x="7"/>
        <item x="4"/>
        <item x="2"/>
        <item x="8"/>
        <item x="1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numFmtId="164" showAll="0"/>
    <pivotField showAll="0" defaultSubtotal="0"/>
    <pivotField showAll="0" defaultSubtotal="0"/>
    <pivotField dataField="1" showAll="0" defaultSubtotal="0"/>
    <pivotField dataField="1" showAll="0" defaultSubtotal="0"/>
    <pivotField axis="axisPage" showAll="0" defaultSubtotal="0">
      <items count="9">
        <item x="2"/>
        <item x="6"/>
        <item x="1"/>
        <item x="3"/>
        <item x="4"/>
        <item x="0"/>
        <item x="7"/>
        <item x="5"/>
        <item m="1" x="8"/>
      </items>
    </pivotField>
    <pivotField axis="axisPage" multipleItemSelectionAllowed="1" showAll="0">
      <items count="5">
        <item x="0"/>
        <item x="1"/>
        <item h="1" x="2"/>
        <item h="1" m="1" x="3"/>
        <item t="default"/>
      </items>
    </pivotField>
  </pivotFields>
  <rowFields count="1">
    <field x="2"/>
  </rowFields>
  <rowItems count="12">
    <i>
      <x v="10"/>
    </i>
    <i>
      <x v="2"/>
    </i>
    <i>
      <x v="5"/>
    </i>
    <i>
      <x v="4"/>
    </i>
    <i>
      <x v="7"/>
    </i>
    <i>
      <x v="3"/>
    </i>
    <i>
      <x v="8"/>
    </i>
    <i>
      <x v="6"/>
    </i>
    <i>
      <x v="1"/>
    </i>
    <i>
      <x v="9"/>
    </i>
    <i>
      <x v="11"/>
    </i>
    <i t="grand">
      <x/>
    </i>
  </rowItems>
  <colFields count="1">
    <field x="-2"/>
  </colFields>
  <colItems count="2">
    <i>
      <x/>
    </i>
    <i i="1">
      <x v="1"/>
    </i>
  </colItems>
  <pageFields count="2">
    <pageField fld="9" hier="-1"/>
    <pageField fld="8" hier="-1"/>
  </pageFields>
  <dataFields count="2">
    <dataField name="Сумма по полю Oborot 7M 2023" fld="7" baseField="2" baseItem="4"/>
    <dataField name="Сумма по полю Kol-vo 7M 2023" fld="6" baseField="2" baseItem="4"/>
  </dataFields>
  <formats count="3">
    <format dxfId="25">
      <pivotArea outline="0" collapsedLevelsAreSubtotals="1" fieldPosition="0"/>
    </format>
    <format dxfId="24">
      <pivotArea outline="0" collapsedLevelsAreSubtotals="1" fieldPosition="0"/>
    </format>
    <format dxfId="2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Сводная таблица2" cacheId="42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13:C21" firstHeaderRow="0" firstDataRow="1" firstDataCol="1" rowPageCount="1" colPageCount="1"/>
  <pivotFields count="10">
    <pivotField showAll="0"/>
    <pivotField showAll="0"/>
    <pivotField showAll="0"/>
    <pivotField numFmtId="164" showAll="0"/>
    <pivotField showAll="0" defaultSubtotal="0"/>
    <pivotField showAll="0" defaultSubtotal="0"/>
    <pivotField dataField="1" showAll="0" defaultSubtotal="0"/>
    <pivotField dataField="1" showAll="0" defaultSubtotal="0"/>
    <pivotField axis="axisRow" showAll="0" sortType="descending" defaultSubtotal="0">
      <items count="9">
        <item x="2"/>
        <item x="6"/>
        <item x="1"/>
        <item x="3"/>
        <item x="4"/>
        <item x="0"/>
        <item x="7"/>
        <item x="5"/>
        <item h="1" m="1" x="8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multipleItemSelectionAllowed="1" showAll="0">
      <items count="5">
        <item x="0"/>
        <item x="1"/>
        <item h="1" x="2"/>
        <item h="1" m="1" x="3"/>
        <item t="default"/>
      </items>
    </pivotField>
  </pivotFields>
  <rowFields count="1">
    <field x="8"/>
  </rowFields>
  <rowItems count="8">
    <i>
      <x v="2"/>
    </i>
    <i>
      <x/>
    </i>
    <i>
      <x v="3"/>
    </i>
    <i>
      <x v="7"/>
    </i>
    <i>
      <x v="5"/>
    </i>
    <i>
      <x v="4"/>
    </i>
    <i>
      <x v="1"/>
    </i>
    <i t="grand">
      <x/>
    </i>
  </rowItems>
  <colFields count="1">
    <field x="-2"/>
  </colFields>
  <colItems count="2">
    <i>
      <x/>
    </i>
    <i i="1">
      <x v="1"/>
    </i>
  </colItems>
  <pageFields count="1">
    <pageField fld="9" hier="-1"/>
  </pageFields>
  <dataFields count="2">
    <dataField name="Сумма по полю Oborot 7M 2023" fld="7" baseField="8" baseItem="3"/>
    <dataField name="Сумма по полю Kol-vo 7M 2023" fld="6" baseField="8" baseItem="3"/>
  </dataFields>
  <formats count="3">
    <format dxfId="28">
      <pivotArea outline="0" collapsedLevelsAreSubtotals="1" fieldPosition="0"/>
    </format>
    <format dxfId="27">
      <pivotArea outline="0" collapsedLevelsAreSubtotals="1" fieldPosition="0"/>
    </format>
    <format dxfId="2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3" name="СтатистикаФО" displayName="СтатистикаФО" ref="H1:P9" totalsRowShown="0" headerRowDxfId="17" dataDxfId="16">
  <autoFilter ref="H1:P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Сокращение" dataDxfId="15"/>
    <tableColumn id="2" name="Наименование" dataDxfId="14"/>
    <tableColumn id="3" name="Территория" dataDxfId="13"/>
    <tableColumn id="4" name="Население, чел. (2023 г)" dataDxfId="12"/>
    <tableColumn id="5" name="Плотность" dataDxfId="11"/>
    <tableColumn id="6" name="ВРП млн.руб. (2020 г)" dataDxfId="10"/>
    <tableColumn id="7" name="Доля ВРП, %" dataDxfId="9"/>
    <tableColumn id="8" name="ВРП на 1 чел. руб." dataDxfId="8"/>
    <tableColumn id="9" name="Средняя зарплата, руб. (2022 г)" dataDxfId="7" dataCellStyle="Финансовый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id="4" name="Справочник" displayName="Справочник" ref="B1:D167" totalsRowShown="0" headerRowDxfId="6" headerRowBorderDxfId="5" tableBorderDxfId="4" totalsRowBorderDxfId="3">
  <autoFilter ref="B1:D167"/>
  <sortState ref="B2:D163">
    <sortCondition ref="B1:B146"/>
  </sortState>
  <tableColumns count="3">
    <tableColumn id="1" name="Марка" dataDxfId="2"/>
    <tableColumn id="2" name="Страна Бренда" dataDxfId="1"/>
    <tableColumn id="3" name="Сегмент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/>
        </a:solidFill>
      </a:spPr>
      <a:bodyPr wrap="square" lIns="36000" tIns="0" rIns="36000" bIns="0">
        <a:spAutoFit/>
      </a:bodyPr>
      <a:lstStyle>
        <a:defPPr algn="ctr">
          <a:defRPr sz="700" b="1"/>
        </a:defPPr>
      </a:lst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4.xml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J135"/>
  <sheetViews>
    <sheetView zoomScale="70" zoomScaleNormal="70" workbookViewId="0">
      <pane xSplit="1" ySplit="3" topLeftCell="B4" activePane="bottomRight" state="frozen"/>
      <selection activeCell="D670" sqref="D670"/>
      <selection pane="topRight" activeCell="D670" sqref="D670"/>
      <selection pane="bottomLeft" activeCell="D670" sqref="D670"/>
      <selection pane="bottomRight" activeCell="D670" sqref="D670"/>
    </sheetView>
  </sheetViews>
  <sheetFormatPr defaultRowHeight="15" x14ac:dyDescent="0.25"/>
  <cols>
    <col min="1" max="1" width="18.28515625" bestFit="1" customWidth="1"/>
    <col min="2" max="2" width="30.5703125" bestFit="1" customWidth="1"/>
    <col min="3" max="3" width="30" bestFit="1" customWidth="1"/>
    <col min="4" max="4" width="20" customWidth="1"/>
    <col min="5" max="5" width="18.85546875" customWidth="1"/>
    <col min="7" max="7" width="19.5703125" customWidth="1"/>
    <col min="8" max="8" width="22.85546875" customWidth="1"/>
    <col min="9" max="9" width="8.42578125" customWidth="1"/>
    <col min="10" max="10" width="16.7109375" customWidth="1"/>
  </cols>
  <sheetData>
    <row r="2" spans="1:10" x14ac:dyDescent="0.25">
      <c r="B2" s="4">
        <f>VLOOKUP("Общий итог",A:B,2,0)/1000000</f>
        <v>2835071.9125089999</v>
      </c>
    </row>
    <row r="3" spans="1:10" x14ac:dyDescent="0.25">
      <c r="A3" s="2" t="s">
        <v>605</v>
      </c>
      <c r="B3" s="8" t="s">
        <v>969</v>
      </c>
      <c r="C3" s="8" t="s">
        <v>970</v>
      </c>
      <c r="D3" s="42" t="s">
        <v>891</v>
      </c>
      <c r="E3" s="42" t="s">
        <v>892</v>
      </c>
      <c r="G3" t="s">
        <v>718</v>
      </c>
      <c r="H3" t="s">
        <v>971</v>
      </c>
      <c r="I3" t="s">
        <v>894</v>
      </c>
      <c r="J3" s="8" t="s">
        <v>895</v>
      </c>
    </row>
    <row r="4" spans="1:10" x14ac:dyDescent="0.25">
      <c r="A4" s="3" t="s">
        <v>93</v>
      </c>
      <c r="B4" s="5">
        <v>341127927378</v>
      </c>
      <c r="C4" s="5">
        <v>119890</v>
      </c>
      <c r="D4" s="5">
        <f>B4/C4</f>
        <v>2845340.957360914</v>
      </c>
      <c r="E4" s="29">
        <f>B4/VLOOKUP("Общий итог",A:B,2,0)</f>
        <v>0.12032425910357471</v>
      </c>
      <c r="G4" s="64" t="str">
        <f>A4</f>
        <v>CHERY</v>
      </c>
      <c r="H4" s="66">
        <f>B4/1000000</f>
        <v>341127.92737799999</v>
      </c>
      <c r="I4" s="67">
        <f>E4</f>
        <v>0.12032425910357471</v>
      </c>
      <c r="J4" s="68">
        <f>D4/1000000</f>
        <v>2.8453409573609139</v>
      </c>
    </row>
    <row r="5" spans="1:10" x14ac:dyDescent="0.25">
      <c r="A5" s="3" t="s">
        <v>312</v>
      </c>
      <c r="B5" s="5">
        <v>304381361042</v>
      </c>
      <c r="C5" s="5">
        <v>326757</v>
      </c>
      <c r="D5" s="5">
        <f t="shared" ref="D5:D68" si="0">B5/C5</f>
        <v>931522.08228744904</v>
      </c>
      <c r="E5" s="29">
        <f t="shared" ref="E5:E68" si="1">B5/VLOOKUP("Общий итог",A:B,2,0)</f>
        <v>0.10736283608856562</v>
      </c>
      <c r="G5" s="64" t="str">
        <f t="shared" ref="G5:G33" si="2">A5</f>
        <v>LADA</v>
      </c>
      <c r="H5" s="66">
        <f t="shared" ref="H5:H33" si="3">B5/1000000</f>
        <v>304381.361042</v>
      </c>
      <c r="I5" s="67">
        <f t="shared" ref="I5:I32" si="4">E5</f>
        <v>0.10736283608856562</v>
      </c>
      <c r="J5" s="68">
        <f t="shared" ref="J5:J33" si="5">D5/1000000</f>
        <v>0.93152208228744904</v>
      </c>
    </row>
    <row r="6" spans="1:10" x14ac:dyDescent="0.25">
      <c r="A6" s="3" t="s">
        <v>194</v>
      </c>
      <c r="B6" s="5">
        <v>301882783048</v>
      </c>
      <c r="C6" s="5">
        <v>94305</v>
      </c>
      <c r="D6" s="5">
        <f t="shared" si="0"/>
        <v>3201132.3158687237</v>
      </c>
      <c r="E6" s="29">
        <f t="shared" si="1"/>
        <v>0.10648152581810098</v>
      </c>
      <c r="G6" s="64" t="str">
        <f t="shared" si="2"/>
        <v>GEELY</v>
      </c>
      <c r="H6" s="66">
        <f t="shared" si="3"/>
        <v>301882.78304800001</v>
      </c>
      <c r="I6" s="67">
        <f t="shared" si="4"/>
        <v>0.10648152581810098</v>
      </c>
      <c r="J6" s="68">
        <f t="shared" si="5"/>
        <v>3.2011323158687235</v>
      </c>
    </row>
    <row r="7" spans="1:10" x14ac:dyDescent="0.25">
      <c r="A7" s="3" t="s">
        <v>218</v>
      </c>
      <c r="B7" s="5">
        <v>275161725081</v>
      </c>
      <c r="C7" s="5">
        <v>112495</v>
      </c>
      <c r="D7" s="5">
        <f t="shared" si="0"/>
        <v>2445990.711418285</v>
      </c>
      <c r="E7" s="29">
        <f t="shared" si="1"/>
        <v>9.705634762452485E-2</v>
      </c>
      <c r="G7" s="64" t="str">
        <f t="shared" si="2"/>
        <v>HAVAL</v>
      </c>
      <c r="H7" s="66">
        <f t="shared" si="3"/>
        <v>275161.72508100001</v>
      </c>
      <c r="I7" s="67">
        <f t="shared" si="4"/>
        <v>9.705634762452485E-2</v>
      </c>
      <c r="J7" s="68">
        <f t="shared" si="5"/>
        <v>2.4459907114182848</v>
      </c>
    </row>
    <row r="8" spans="1:10" x14ac:dyDescent="0.25">
      <c r="A8" s="3" t="s">
        <v>157</v>
      </c>
      <c r="B8" s="5">
        <v>179341128089</v>
      </c>
      <c r="C8" s="5">
        <v>42385</v>
      </c>
      <c r="D8" s="5">
        <f t="shared" si="0"/>
        <v>4231240.4881207971</v>
      </c>
      <c r="E8" s="29">
        <f t="shared" si="1"/>
        <v>6.3258052572742515E-2</v>
      </c>
      <c r="G8" s="64" t="str">
        <f t="shared" si="2"/>
        <v>EXEED</v>
      </c>
      <c r="H8" s="66">
        <f t="shared" si="3"/>
        <v>179341.12808900001</v>
      </c>
      <c r="I8" s="67">
        <f t="shared" si="4"/>
        <v>6.3258052572742515E-2</v>
      </c>
      <c r="J8" s="68">
        <f t="shared" si="5"/>
        <v>4.2312404881207968</v>
      </c>
    </row>
    <row r="9" spans="1:10" x14ac:dyDescent="0.25">
      <c r="A9" s="3" t="s">
        <v>379</v>
      </c>
      <c r="B9" s="5">
        <v>129356855022</v>
      </c>
      <c r="C9" s="5">
        <v>6870</v>
      </c>
      <c r="D9" s="5">
        <f t="shared" si="0"/>
        <v>18829236.538864627</v>
      </c>
      <c r="E9" s="29">
        <f t="shared" si="1"/>
        <v>4.5627362907885091E-2</v>
      </c>
      <c r="G9" s="64" t="str">
        <f t="shared" si="2"/>
        <v>MERCEDES</v>
      </c>
      <c r="H9" s="66">
        <f t="shared" si="3"/>
        <v>129356.855022</v>
      </c>
      <c r="I9" s="67">
        <f t="shared" si="4"/>
        <v>4.5627362907885091E-2</v>
      </c>
      <c r="J9" s="68">
        <f t="shared" si="5"/>
        <v>18.829236538864627</v>
      </c>
    </row>
    <row r="10" spans="1:10" x14ac:dyDescent="0.25">
      <c r="A10" s="3" t="s">
        <v>83</v>
      </c>
      <c r="B10" s="5">
        <v>127137796488</v>
      </c>
      <c r="C10" s="5">
        <v>47343</v>
      </c>
      <c r="D10" s="5">
        <f t="shared" si="0"/>
        <v>2685461.3456688421</v>
      </c>
      <c r="E10" s="29">
        <f t="shared" si="1"/>
        <v>4.4844646065956326E-2</v>
      </c>
      <c r="G10" s="64" t="str">
        <f t="shared" si="2"/>
        <v>CHANGAN</v>
      </c>
      <c r="H10" s="66">
        <f t="shared" si="3"/>
        <v>127137.79648800001</v>
      </c>
      <c r="I10" s="67">
        <f t="shared" si="4"/>
        <v>4.4844646065956326E-2</v>
      </c>
      <c r="J10" s="68">
        <f t="shared" si="5"/>
        <v>2.6854613456688421</v>
      </c>
    </row>
    <row r="11" spans="1:10" x14ac:dyDescent="0.25">
      <c r="A11" s="3" t="s">
        <v>441</v>
      </c>
      <c r="B11" s="5">
        <v>111748454995</v>
      </c>
      <c r="C11" s="5">
        <v>42333</v>
      </c>
      <c r="D11" s="5">
        <f t="shared" si="0"/>
        <v>2639748.068764321</v>
      </c>
      <c r="E11" s="29">
        <f t="shared" si="1"/>
        <v>3.9416444606551138E-2</v>
      </c>
      <c r="G11" s="64" t="str">
        <f t="shared" si="2"/>
        <v>OMODA</v>
      </c>
      <c r="H11" s="66">
        <f t="shared" si="3"/>
        <v>111748.45499499999</v>
      </c>
      <c r="I11" s="67">
        <f t="shared" si="4"/>
        <v>3.9416444606551138E-2</v>
      </c>
      <c r="J11" s="68">
        <f t="shared" si="5"/>
        <v>2.6397480687643209</v>
      </c>
    </row>
    <row r="12" spans="1:10" x14ac:dyDescent="0.25">
      <c r="A12" s="3" t="s">
        <v>302</v>
      </c>
      <c r="B12" s="5">
        <v>101557255812</v>
      </c>
      <c r="C12" s="5">
        <v>34064</v>
      </c>
      <c r="D12" s="5">
        <f t="shared" si="0"/>
        <v>2981366.1288163457</v>
      </c>
      <c r="E12" s="29">
        <f t="shared" si="1"/>
        <v>3.5821756536017886E-2</v>
      </c>
      <c r="G12" s="64" t="str">
        <f t="shared" si="2"/>
        <v>KIA</v>
      </c>
      <c r="H12" s="66">
        <f t="shared" si="3"/>
        <v>101557.255812</v>
      </c>
      <c r="I12" s="67">
        <f t="shared" si="4"/>
        <v>3.5821756536017886E-2</v>
      </c>
      <c r="J12" s="68">
        <f t="shared" si="5"/>
        <v>2.9813661288163456</v>
      </c>
    </row>
    <row r="13" spans="1:10" x14ac:dyDescent="0.25">
      <c r="A13" s="3" t="s">
        <v>538</v>
      </c>
      <c r="B13" s="5">
        <v>97487397896</v>
      </c>
      <c r="C13" s="5">
        <v>21531</v>
      </c>
      <c r="D13" s="5">
        <f t="shared" si="0"/>
        <v>4527769.1652036598</v>
      </c>
      <c r="E13" s="29">
        <f t="shared" si="1"/>
        <v>3.4386216965383777E-2</v>
      </c>
      <c r="G13" s="64" t="str">
        <f t="shared" si="2"/>
        <v>TOYOTA</v>
      </c>
      <c r="H13" s="66">
        <f t="shared" si="3"/>
        <v>97487.397895999995</v>
      </c>
      <c r="I13" s="67">
        <f t="shared" si="4"/>
        <v>3.4386216965383777E-2</v>
      </c>
      <c r="J13" s="68">
        <f t="shared" si="5"/>
        <v>4.5277691652036598</v>
      </c>
    </row>
    <row r="14" spans="1:10" x14ac:dyDescent="0.25">
      <c r="A14" s="3" t="s">
        <v>256</v>
      </c>
      <c r="B14" s="5">
        <v>92796466635</v>
      </c>
      <c r="C14" s="5">
        <v>26504</v>
      </c>
      <c r="D14" s="5">
        <f t="shared" si="0"/>
        <v>3501224.9711364321</v>
      </c>
      <c r="E14" s="29">
        <f t="shared" si="1"/>
        <v>3.2731609461319235E-2</v>
      </c>
      <c r="G14" s="8" t="str">
        <f t="shared" si="2"/>
        <v>HYUNDAI</v>
      </c>
      <c r="H14" s="5">
        <f t="shared" si="3"/>
        <v>92796.466635000004</v>
      </c>
      <c r="I14" s="43">
        <f t="shared" si="4"/>
        <v>3.2731609461319235E-2</v>
      </c>
      <c r="J14" s="44">
        <f t="shared" si="5"/>
        <v>3.5012249711364323</v>
      </c>
    </row>
    <row r="15" spans="1:10" x14ac:dyDescent="0.25">
      <c r="A15" s="3" t="s">
        <v>35</v>
      </c>
      <c r="B15" s="5">
        <v>76314012564</v>
      </c>
      <c r="C15" s="5">
        <v>9021</v>
      </c>
      <c r="D15" s="5">
        <f t="shared" si="0"/>
        <v>8459595.6727635525</v>
      </c>
      <c r="E15" s="29">
        <f t="shared" si="1"/>
        <v>2.6917840153290198E-2</v>
      </c>
      <c r="G15" s="8" t="str">
        <f t="shared" si="2"/>
        <v>BMW</v>
      </c>
      <c r="H15" s="5">
        <f t="shared" si="3"/>
        <v>76314.012564000004</v>
      </c>
      <c r="I15" s="43">
        <f t="shared" si="4"/>
        <v>2.6917840153290198E-2</v>
      </c>
      <c r="J15" s="44">
        <f t="shared" si="5"/>
        <v>8.4595956727635517</v>
      </c>
    </row>
    <row r="16" spans="1:10" x14ac:dyDescent="0.25">
      <c r="A16" s="3" t="s">
        <v>530</v>
      </c>
      <c r="B16" s="5">
        <v>65161599900</v>
      </c>
      <c r="C16" s="5">
        <v>13110</v>
      </c>
      <c r="D16" s="5">
        <f t="shared" si="0"/>
        <v>4970373.752860412</v>
      </c>
      <c r="E16" s="29">
        <f t="shared" si="1"/>
        <v>2.2984108308678797E-2</v>
      </c>
      <c r="G16" s="8" t="str">
        <f t="shared" si="2"/>
        <v>TANK</v>
      </c>
      <c r="H16" s="5">
        <f t="shared" si="3"/>
        <v>65161.599900000001</v>
      </c>
      <c r="I16" s="43">
        <f t="shared" si="4"/>
        <v>2.2984108308678797E-2</v>
      </c>
      <c r="J16" s="44">
        <f t="shared" si="5"/>
        <v>4.9703737528604117</v>
      </c>
    </row>
    <row r="17" spans="1:10" x14ac:dyDescent="0.25">
      <c r="A17" s="3" t="s">
        <v>348</v>
      </c>
      <c r="B17" s="5">
        <v>42555140000</v>
      </c>
      <c r="C17" s="5">
        <v>4715</v>
      </c>
      <c r="D17" s="5">
        <f t="shared" si="0"/>
        <v>9025480.3817603402</v>
      </c>
      <c r="E17" s="29">
        <f t="shared" si="1"/>
        <v>1.5010250643814985E-2</v>
      </c>
      <c r="G17" s="8" t="str">
        <f t="shared" si="2"/>
        <v>LI XIANG</v>
      </c>
      <c r="H17" s="5">
        <f t="shared" si="3"/>
        <v>42555.14</v>
      </c>
      <c r="I17" s="43">
        <f t="shared" si="4"/>
        <v>1.5010250643814985E-2</v>
      </c>
      <c r="J17" s="44">
        <f t="shared" si="5"/>
        <v>9.0254803817603406</v>
      </c>
    </row>
    <row r="18" spans="1:10" x14ac:dyDescent="0.25">
      <c r="A18" s="3" t="s">
        <v>19</v>
      </c>
      <c r="B18" s="5">
        <v>34619256491</v>
      </c>
      <c r="C18" s="5">
        <v>3659</v>
      </c>
      <c r="D18" s="5">
        <f t="shared" si="0"/>
        <v>9461398.3304181471</v>
      </c>
      <c r="E18" s="29">
        <f t="shared" si="1"/>
        <v>1.2211068205448952E-2</v>
      </c>
      <c r="G18" s="8" t="str">
        <f t="shared" si="2"/>
        <v>AUDI</v>
      </c>
      <c r="H18" s="5">
        <f t="shared" si="3"/>
        <v>34619.256491</v>
      </c>
      <c r="I18" s="43">
        <f t="shared" si="4"/>
        <v>1.2211068205448952E-2</v>
      </c>
      <c r="J18" s="44">
        <f t="shared" si="5"/>
        <v>9.461398330418147</v>
      </c>
    </row>
    <row r="19" spans="1:10" x14ac:dyDescent="0.25">
      <c r="A19" s="3" t="s">
        <v>583</v>
      </c>
      <c r="B19" s="5">
        <v>33893985955</v>
      </c>
      <c r="C19" s="5">
        <v>4281</v>
      </c>
      <c r="D19" s="5">
        <f t="shared" si="0"/>
        <v>7917305.7591684191</v>
      </c>
      <c r="E19" s="29">
        <f t="shared" si="1"/>
        <v>1.1955247345032699E-2</v>
      </c>
      <c r="G19" s="8" t="str">
        <f t="shared" si="2"/>
        <v>VOYAH</v>
      </c>
      <c r="H19" s="5">
        <f t="shared" si="3"/>
        <v>33893.985954999996</v>
      </c>
      <c r="I19" s="43">
        <f t="shared" si="4"/>
        <v>1.1955247345032699E-2</v>
      </c>
      <c r="J19" s="44">
        <f t="shared" si="5"/>
        <v>7.9173057591684195</v>
      </c>
    </row>
    <row r="20" spans="1:10" x14ac:dyDescent="0.25">
      <c r="A20" s="3" t="s">
        <v>337</v>
      </c>
      <c r="B20" s="5">
        <v>33577892310</v>
      </c>
      <c r="C20" s="5">
        <v>4948</v>
      </c>
      <c r="D20" s="5">
        <f t="shared" si="0"/>
        <v>6786154.4684721101</v>
      </c>
      <c r="E20" s="29">
        <f t="shared" si="1"/>
        <v>1.1843753296643549E-2</v>
      </c>
      <c r="G20" s="8" t="str">
        <f t="shared" si="2"/>
        <v>LEXUS</v>
      </c>
      <c r="H20" s="5">
        <f t="shared" si="3"/>
        <v>33577.892310000003</v>
      </c>
      <c r="I20" s="43">
        <f t="shared" si="4"/>
        <v>1.1843753296643549E-2</v>
      </c>
      <c r="J20" s="44">
        <f t="shared" si="5"/>
        <v>6.7861544684721098</v>
      </c>
    </row>
    <row r="21" spans="1:10" x14ac:dyDescent="0.25">
      <c r="A21" s="3" t="s">
        <v>327</v>
      </c>
      <c r="B21" s="5">
        <v>32127081366</v>
      </c>
      <c r="C21" s="5">
        <v>2071</v>
      </c>
      <c r="D21" s="5">
        <f t="shared" si="0"/>
        <v>15512835.03911154</v>
      </c>
      <c r="E21" s="29">
        <f t="shared" si="1"/>
        <v>1.133201638528032E-2</v>
      </c>
      <c r="G21" s="8" t="str">
        <f t="shared" si="2"/>
        <v>LANDROVER</v>
      </c>
      <c r="H21" s="5">
        <f t="shared" si="3"/>
        <v>32127.081365999999</v>
      </c>
      <c r="I21" s="43">
        <f t="shared" si="4"/>
        <v>1.133201638528032E-2</v>
      </c>
      <c r="J21" s="44">
        <f t="shared" si="5"/>
        <v>15.51283503911154</v>
      </c>
    </row>
    <row r="22" spans="1:10" x14ac:dyDescent="0.25">
      <c r="A22" s="3" t="s">
        <v>571</v>
      </c>
      <c r="B22" s="5">
        <v>30557783963</v>
      </c>
      <c r="C22" s="5">
        <v>8414</v>
      </c>
      <c r="D22" s="5">
        <f t="shared" si="0"/>
        <v>3631778.4600665555</v>
      </c>
      <c r="E22" s="29">
        <f t="shared" si="1"/>
        <v>1.0778486368607411E-2</v>
      </c>
      <c r="G22" s="8" t="str">
        <f t="shared" si="2"/>
        <v>VOLKSWAGEN</v>
      </c>
      <c r="H22" s="5">
        <f t="shared" si="3"/>
        <v>30557.783963000002</v>
      </c>
      <c r="I22" s="43">
        <f t="shared" si="4"/>
        <v>1.0778486368607411E-2</v>
      </c>
      <c r="J22" s="44">
        <f t="shared" si="5"/>
        <v>3.6317784600665557</v>
      </c>
    </row>
    <row r="23" spans="1:10" x14ac:dyDescent="0.25">
      <c r="A23" s="3" t="s">
        <v>719</v>
      </c>
      <c r="B23" s="5">
        <v>29349130159</v>
      </c>
      <c r="C23" s="5">
        <v>13215</v>
      </c>
      <c r="D23" s="5">
        <f t="shared" si="0"/>
        <v>2220895.2068861141</v>
      </c>
      <c r="E23" s="29">
        <f t="shared" si="1"/>
        <v>1.0352164271214701E-2</v>
      </c>
      <c r="G23" s="8" t="str">
        <f t="shared" si="2"/>
        <v>МОСКВИЧ</v>
      </c>
      <c r="H23" s="5">
        <f t="shared" si="3"/>
        <v>29349.130159</v>
      </c>
      <c r="I23" s="43">
        <f t="shared" si="4"/>
        <v>1.0352164271214701E-2</v>
      </c>
      <c r="J23" s="44">
        <f t="shared" si="5"/>
        <v>2.2208952068861141</v>
      </c>
    </row>
    <row r="24" spans="1:10" x14ac:dyDescent="0.25">
      <c r="A24" s="3" t="s">
        <v>902</v>
      </c>
      <c r="B24" s="5">
        <v>27151690000</v>
      </c>
      <c r="C24" s="5">
        <v>3741</v>
      </c>
      <c r="D24" s="5">
        <f t="shared" si="0"/>
        <v>7257869.5535952952</v>
      </c>
      <c r="E24" s="29">
        <f t="shared" si="1"/>
        <v>9.5770727649624673E-3</v>
      </c>
      <c r="G24" s="8" t="str">
        <f t="shared" si="2"/>
        <v>ZEEKR</v>
      </c>
      <c r="H24" s="5">
        <f t="shared" si="3"/>
        <v>27151.69</v>
      </c>
      <c r="I24" s="43">
        <f t="shared" si="4"/>
        <v>9.5770727649624673E-3</v>
      </c>
      <c r="J24" s="44">
        <f t="shared" si="5"/>
        <v>7.2578695535952953</v>
      </c>
    </row>
    <row r="25" spans="1:10" x14ac:dyDescent="0.25">
      <c r="A25" s="3" t="s">
        <v>900</v>
      </c>
      <c r="B25" s="5">
        <v>26854935600</v>
      </c>
      <c r="C25" s="5">
        <v>8965</v>
      </c>
      <c r="D25" s="5">
        <f t="shared" si="0"/>
        <v>2995531.020635806</v>
      </c>
      <c r="E25" s="29">
        <f t="shared" si="1"/>
        <v>9.4724001467157669E-3</v>
      </c>
      <c r="G25" s="8" t="str">
        <f t="shared" si="2"/>
        <v>JETOUR</v>
      </c>
      <c r="H25" s="5">
        <f t="shared" si="3"/>
        <v>26854.935600000001</v>
      </c>
      <c r="I25" s="43">
        <f t="shared" si="4"/>
        <v>9.4724001467157669E-3</v>
      </c>
      <c r="J25" s="44">
        <f t="shared" si="5"/>
        <v>2.9955310206358061</v>
      </c>
    </row>
    <row r="26" spans="1:10" x14ac:dyDescent="0.25">
      <c r="A26" s="3" t="s">
        <v>457</v>
      </c>
      <c r="B26" s="5">
        <v>25891584170</v>
      </c>
      <c r="C26" s="5">
        <v>1796</v>
      </c>
      <c r="D26" s="5">
        <f t="shared" si="0"/>
        <v>14416249.537861915</v>
      </c>
      <c r="E26" s="29">
        <f t="shared" si="1"/>
        <v>9.1326022651348898E-3</v>
      </c>
      <c r="G26" s="8" t="str">
        <f t="shared" si="2"/>
        <v>PORSCHE</v>
      </c>
      <c r="H26" s="5">
        <f t="shared" si="3"/>
        <v>25891.584169999998</v>
      </c>
      <c r="I26" s="43">
        <f t="shared" si="4"/>
        <v>9.1326022651348898E-3</v>
      </c>
      <c r="J26" s="44">
        <f t="shared" si="5"/>
        <v>14.416249537861916</v>
      </c>
    </row>
    <row r="27" spans="1:10" x14ac:dyDescent="0.25">
      <c r="A27" s="3" t="s">
        <v>406</v>
      </c>
      <c r="B27" s="5">
        <v>23198871263</v>
      </c>
      <c r="C27" s="5">
        <v>7015</v>
      </c>
      <c r="D27" s="5">
        <f t="shared" si="0"/>
        <v>3307037.9562366358</v>
      </c>
      <c r="E27" s="29">
        <f t="shared" si="1"/>
        <v>8.182815808177972E-3</v>
      </c>
      <c r="G27" s="8" t="str">
        <f t="shared" si="2"/>
        <v>MITSUBISHI</v>
      </c>
      <c r="H27" s="5">
        <f t="shared" si="3"/>
        <v>23198.871263000001</v>
      </c>
      <c r="I27" s="43">
        <f t="shared" si="4"/>
        <v>8.182815808177972E-3</v>
      </c>
      <c r="J27" s="44">
        <f t="shared" si="5"/>
        <v>3.3070379562366359</v>
      </c>
    </row>
    <row r="28" spans="1:10" x14ac:dyDescent="0.25">
      <c r="A28" s="3" t="s">
        <v>275</v>
      </c>
      <c r="B28" s="5">
        <v>21797260984</v>
      </c>
      <c r="C28" s="5">
        <v>9625</v>
      </c>
      <c r="D28" s="5">
        <f t="shared" si="0"/>
        <v>2264650.4918441558</v>
      </c>
      <c r="E28" s="29">
        <f t="shared" si="1"/>
        <v>7.6884331885287947E-3</v>
      </c>
      <c r="G28" s="8" t="str">
        <f t="shared" si="2"/>
        <v>JAC</v>
      </c>
      <c r="H28" s="5">
        <f t="shared" si="3"/>
        <v>21797.260984</v>
      </c>
      <c r="I28" s="43">
        <f t="shared" si="4"/>
        <v>7.6884331885287947E-3</v>
      </c>
      <c r="J28" s="44">
        <f t="shared" si="5"/>
        <v>2.2646504918441557</v>
      </c>
    </row>
    <row r="29" spans="1:10" x14ac:dyDescent="0.25">
      <c r="A29" s="3" t="s">
        <v>361</v>
      </c>
      <c r="B29" s="5">
        <v>20669152036</v>
      </c>
      <c r="C29" s="5">
        <v>6099</v>
      </c>
      <c r="D29" s="5">
        <f t="shared" si="0"/>
        <v>3388941.1437940644</v>
      </c>
      <c r="E29" s="29">
        <f t="shared" si="1"/>
        <v>7.290521254435512E-3</v>
      </c>
      <c r="G29" s="8" t="str">
        <f t="shared" si="2"/>
        <v>MAZDA</v>
      </c>
      <c r="H29" s="5">
        <f t="shared" si="3"/>
        <v>20669.152035999999</v>
      </c>
      <c r="I29" s="43">
        <f t="shared" si="4"/>
        <v>7.290521254435512E-3</v>
      </c>
      <c r="J29" s="44">
        <f t="shared" si="5"/>
        <v>3.3889411437940642</v>
      </c>
    </row>
    <row r="30" spans="1:10" x14ac:dyDescent="0.25">
      <c r="A30" s="3" t="s">
        <v>249</v>
      </c>
      <c r="B30" s="5">
        <v>16286357916</v>
      </c>
      <c r="C30" s="5">
        <v>2518</v>
      </c>
      <c r="D30" s="5">
        <f t="shared" si="0"/>
        <v>6467973.7553613978</v>
      </c>
      <c r="E30" s="29">
        <f t="shared" si="1"/>
        <v>5.7446013429644522E-3</v>
      </c>
      <c r="G30" s="8" t="str">
        <f t="shared" si="2"/>
        <v>HONGQI</v>
      </c>
      <c r="H30" s="5">
        <f t="shared" si="3"/>
        <v>16286.357916000001</v>
      </c>
      <c r="I30" s="43">
        <f t="shared" si="4"/>
        <v>5.7446013429644522E-3</v>
      </c>
      <c r="J30" s="44">
        <f t="shared" si="5"/>
        <v>6.4679737553613981</v>
      </c>
    </row>
    <row r="31" spans="1:10" x14ac:dyDescent="0.25">
      <c r="A31" s="3" t="s">
        <v>299</v>
      </c>
      <c r="B31" s="5">
        <v>15791966000</v>
      </c>
      <c r="C31" s="5">
        <v>7425</v>
      </c>
      <c r="D31" s="5">
        <f t="shared" si="0"/>
        <v>2126864.107744108</v>
      </c>
      <c r="E31" s="29">
        <f t="shared" si="1"/>
        <v>5.5702170834969495E-3</v>
      </c>
      <c r="G31" s="8" t="str">
        <f t="shared" si="2"/>
        <v>KAIYI</v>
      </c>
      <c r="H31" s="5">
        <f t="shared" si="3"/>
        <v>15791.966</v>
      </c>
      <c r="I31" s="43">
        <f t="shared" si="4"/>
        <v>5.5702170834969495E-3</v>
      </c>
      <c r="J31" s="44">
        <f t="shared" si="5"/>
        <v>2.1268641077441082</v>
      </c>
    </row>
    <row r="32" spans="1:10" x14ac:dyDescent="0.25">
      <c r="A32" s="3" t="s">
        <v>568</v>
      </c>
      <c r="B32" s="5">
        <v>15265531319</v>
      </c>
      <c r="C32" s="5">
        <v>8745</v>
      </c>
      <c r="D32" s="5">
        <f t="shared" si="0"/>
        <v>1745629.6534019439</v>
      </c>
      <c r="E32" s="29">
        <f t="shared" si="1"/>
        <v>5.3845305481123448E-3</v>
      </c>
      <c r="G32" s="8" t="str">
        <f t="shared" si="2"/>
        <v>UAZ</v>
      </c>
      <c r="H32" s="5">
        <f t="shared" si="3"/>
        <v>15265.531319</v>
      </c>
      <c r="I32" s="43">
        <f t="shared" si="4"/>
        <v>5.3845305481123448E-3</v>
      </c>
      <c r="J32" s="44">
        <f t="shared" si="5"/>
        <v>1.7456296534019438</v>
      </c>
    </row>
    <row r="33" spans="1:10" x14ac:dyDescent="0.25">
      <c r="A33" s="3" t="s">
        <v>485</v>
      </c>
      <c r="B33" s="5">
        <v>14395920630</v>
      </c>
      <c r="C33" s="5">
        <v>4227</v>
      </c>
      <c r="D33" s="5">
        <f t="shared" si="0"/>
        <v>3405706.323633783</v>
      </c>
      <c r="E33" s="29">
        <f t="shared" si="1"/>
        <v>5.0777973449215993E-3</v>
      </c>
      <c r="G33" s="8" t="str">
        <f t="shared" si="2"/>
        <v>SKODA</v>
      </c>
      <c r="H33" s="5">
        <f t="shared" si="3"/>
        <v>14395.920630000001</v>
      </c>
      <c r="I33" s="43">
        <f>E33</f>
        <v>5.0777973449215993E-3</v>
      </c>
      <c r="J33" s="44">
        <f t="shared" si="5"/>
        <v>3.4057063236337832</v>
      </c>
    </row>
    <row r="34" spans="1:10" x14ac:dyDescent="0.25">
      <c r="A34" s="3" t="s">
        <v>161</v>
      </c>
      <c r="B34" s="5">
        <v>13836079604</v>
      </c>
      <c r="C34" s="5">
        <v>5719</v>
      </c>
      <c r="D34" s="5">
        <f t="shared" si="0"/>
        <v>2419317.9933554819</v>
      </c>
      <c r="E34" s="29">
        <f t="shared" si="1"/>
        <v>4.880327565220474E-3</v>
      </c>
      <c r="G34" s="8"/>
      <c r="H34" s="5"/>
      <c r="I34" s="43"/>
      <c r="J34" s="4"/>
    </row>
    <row r="35" spans="1:10" x14ac:dyDescent="0.25">
      <c r="A35" s="3" t="s">
        <v>572</v>
      </c>
      <c r="B35" s="5">
        <v>11843352000</v>
      </c>
      <c r="C35" s="5">
        <v>5122</v>
      </c>
      <c r="D35" s="5">
        <f t="shared" si="0"/>
        <v>2312251.4642717689</v>
      </c>
      <c r="E35" s="29">
        <f t="shared" si="1"/>
        <v>4.1774432414727692E-3</v>
      </c>
    </row>
    <row r="36" spans="1:10" x14ac:dyDescent="0.25">
      <c r="A36" s="3" t="s">
        <v>103</v>
      </c>
      <c r="B36" s="5">
        <v>10796872841</v>
      </c>
      <c r="C36" s="5">
        <v>3642</v>
      </c>
      <c r="D36" s="5">
        <f t="shared" si="0"/>
        <v>2964544.9865458538</v>
      </c>
      <c r="E36" s="29">
        <f t="shared" si="1"/>
        <v>3.8083241533880229E-3</v>
      </c>
    </row>
    <row r="37" spans="1:10" x14ac:dyDescent="0.25">
      <c r="A37" s="3" t="s">
        <v>186</v>
      </c>
      <c r="B37" s="5">
        <v>10650252708</v>
      </c>
      <c r="C37" s="5">
        <v>3087</v>
      </c>
      <c r="D37" s="5">
        <f t="shared" si="0"/>
        <v>3450033.2711370261</v>
      </c>
      <c r="E37" s="29">
        <f t="shared" si="1"/>
        <v>3.7566076052634135E-3</v>
      </c>
    </row>
    <row r="38" spans="1:10" x14ac:dyDescent="0.25">
      <c r="A38" s="3" t="s">
        <v>1071</v>
      </c>
      <c r="B38" s="5">
        <v>8956473000</v>
      </c>
      <c r="C38" s="5">
        <v>2939</v>
      </c>
      <c r="D38" s="5">
        <f t="shared" si="0"/>
        <v>3047455.9373936714</v>
      </c>
      <c r="E38" s="29">
        <f t="shared" si="1"/>
        <v>3.1591696000662093E-3</v>
      </c>
    </row>
    <row r="39" spans="1:10" x14ac:dyDescent="0.25">
      <c r="A39" s="3" t="s">
        <v>208</v>
      </c>
      <c r="B39" s="5">
        <v>8893689283</v>
      </c>
      <c r="C39" s="5">
        <v>1273</v>
      </c>
      <c r="D39" s="5">
        <f t="shared" si="0"/>
        <v>6986401.6362922229</v>
      </c>
      <c r="E39" s="29">
        <f t="shared" si="1"/>
        <v>3.1370242298824815E-3</v>
      </c>
    </row>
    <row r="40" spans="1:10" x14ac:dyDescent="0.25">
      <c r="A40" s="3" t="s">
        <v>504</v>
      </c>
      <c r="B40" s="5">
        <v>8476496495</v>
      </c>
      <c r="C40" s="5">
        <v>1790</v>
      </c>
      <c r="D40" s="5">
        <f t="shared" si="0"/>
        <v>4735472.9022346372</v>
      </c>
      <c r="E40" s="29">
        <f t="shared" si="1"/>
        <v>2.9898700126792959E-3</v>
      </c>
    </row>
    <row r="41" spans="1:10" x14ac:dyDescent="0.25">
      <c r="A41" s="3" t="s">
        <v>533</v>
      </c>
      <c r="B41" s="5">
        <v>7947235630</v>
      </c>
      <c r="C41" s="5">
        <v>1268</v>
      </c>
      <c r="D41" s="5">
        <f t="shared" si="0"/>
        <v>6267535.9858044162</v>
      </c>
      <c r="E41" s="29">
        <f t="shared" si="1"/>
        <v>2.8031866122813108E-3</v>
      </c>
    </row>
    <row r="42" spans="1:10" x14ac:dyDescent="0.25">
      <c r="A42" s="3" t="s">
        <v>467</v>
      </c>
      <c r="B42" s="5">
        <v>7025575766</v>
      </c>
      <c r="C42" s="5">
        <v>4792</v>
      </c>
      <c r="D42" s="5">
        <f t="shared" si="0"/>
        <v>1466105.126460768</v>
      </c>
      <c r="E42" s="29">
        <f t="shared" si="1"/>
        <v>2.4780943774306103E-3</v>
      </c>
    </row>
    <row r="43" spans="1:10" x14ac:dyDescent="0.25">
      <c r="A43" s="3" t="s">
        <v>154</v>
      </c>
      <c r="B43" s="5">
        <v>6395345000</v>
      </c>
      <c r="C43" s="5">
        <v>2029</v>
      </c>
      <c r="D43" s="5">
        <f t="shared" si="0"/>
        <v>3151968.9502217839</v>
      </c>
      <c r="E43" s="29">
        <f t="shared" si="1"/>
        <v>2.2557963950692902E-3</v>
      </c>
    </row>
    <row r="44" spans="1:10" x14ac:dyDescent="0.25">
      <c r="A44" s="3" t="s">
        <v>290</v>
      </c>
      <c r="B44" s="5">
        <v>6219964424</v>
      </c>
      <c r="C44" s="5">
        <v>1099</v>
      </c>
      <c r="D44" s="5">
        <f t="shared" si="0"/>
        <v>5659658.2565969061</v>
      </c>
      <c r="E44" s="29">
        <f t="shared" si="1"/>
        <v>2.193935327197897E-3</v>
      </c>
    </row>
    <row r="45" spans="1:10" x14ac:dyDescent="0.25">
      <c r="A45" s="3" t="s">
        <v>24</v>
      </c>
      <c r="B45" s="5">
        <v>6087962229</v>
      </c>
      <c r="C45" s="5">
        <v>2822</v>
      </c>
      <c r="D45" s="5">
        <f t="shared" si="0"/>
        <v>2157321.8387668319</v>
      </c>
      <c r="E45" s="29">
        <f t="shared" si="1"/>
        <v>2.1473748874370657E-3</v>
      </c>
    </row>
    <row r="46" spans="1:10" x14ac:dyDescent="0.25">
      <c r="A46" s="3" t="s">
        <v>423</v>
      </c>
      <c r="B46" s="5">
        <v>5743553941</v>
      </c>
      <c r="C46" s="5">
        <v>1871</v>
      </c>
      <c r="D46" s="5">
        <f t="shared" si="0"/>
        <v>3069777.6274719401</v>
      </c>
      <c r="E46" s="29">
        <f t="shared" si="1"/>
        <v>2.0258935639897164E-3</v>
      </c>
    </row>
    <row r="47" spans="1:10" x14ac:dyDescent="0.25">
      <c r="A47" s="3" t="s">
        <v>77</v>
      </c>
      <c r="B47" s="5">
        <v>5659661026</v>
      </c>
      <c r="C47" s="5">
        <v>666</v>
      </c>
      <c r="D47" s="5">
        <f t="shared" si="0"/>
        <v>8497989.5285285283</v>
      </c>
      <c r="E47" s="29">
        <f t="shared" si="1"/>
        <v>1.9963024574538137E-3</v>
      </c>
    </row>
    <row r="48" spans="1:10" x14ac:dyDescent="0.25">
      <c r="A48" s="3" t="s">
        <v>480</v>
      </c>
      <c r="B48" s="5">
        <v>5601195503</v>
      </c>
      <c r="C48" s="5">
        <v>86</v>
      </c>
      <c r="D48" s="5">
        <f t="shared" si="0"/>
        <v>65130180.267441861</v>
      </c>
      <c r="E48" s="29">
        <f t="shared" si="1"/>
        <v>1.9756802211210998E-3</v>
      </c>
    </row>
    <row r="49" spans="1:5" x14ac:dyDescent="0.25">
      <c r="A49" s="3" t="s">
        <v>229</v>
      </c>
      <c r="B49" s="5">
        <v>5074932432</v>
      </c>
      <c r="C49" s="5">
        <v>1347</v>
      </c>
      <c r="D49" s="5">
        <f t="shared" si="0"/>
        <v>3767581.6124721603</v>
      </c>
      <c r="E49" s="29">
        <f t="shared" si="1"/>
        <v>1.7900542168289319E-3</v>
      </c>
    </row>
    <row r="50" spans="1:5" x14ac:dyDescent="0.25">
      <c r="A50" s="3" t="s">
        <v>665</v>
      </c>
      <c r="B50" s="5">
        <v>4986501000</v>
      </c>
      <c r="C50" s="5">
        <v>2667</v>
      </c>
      <c r="D50" s="5">
        <f t="shared" si="0"/>
        <v>1869704.1619797526</v>
      </c>
      <c r="E50" s="29">
        <f t="shared" si="1"/>
        <v>1.7588622630693748E-3</v>
      </c>
    </row>
    <row r="51" spans="1:5" x14ac:dyDescent="0.25">
      <c r="A51" s="3" t="s">
        <v>20</v>
      </c>
      <c r="B51" s="5">
        <v>4545105800</v>
      </c>
      <c r="C51" s="5">
        <v>115</v>
      </c>
      <c r="D51" s="5">
        <f t="shared" si="0"/>
        <v>39522659.130434781</v>
      </c>
      <c r="E51" s="29">
        <f t="shared" si="1"/>
        <v>1.6031712564136137E-3</v>
      </c>
    </row>
    <row r="52" spans="1:5" x14ac:dyDescent="0.25">
      <c r="A52" s="3" t="s">
        <v>29</v>
      </c>
      <c r="B52" s="5">
        <v>3586329150</v>
      </c>
      <c r="C52" s="5">
        <v>146</v>
      </c>
      <c r="D52" s="5">
        <f t="shared" si="0"/>
        <v>24563898.287671234</v>
      </c>
      <c r="E52" s="29">
        <f t="shared" si="1"/>
        <v>1.2649870129135975E-3</v>
      </c>
    </row>
    <row r="53" spans="1:5" x14ac:dyDescent="0.25">
      <c r="A53" s="3" t="s">
        <v>515</v>
      </c>
      <c r="B53" s="5">
        <v>3190353818</v>
      </c>
      <c r="C53" s="5">
        <v>1481</v>
      </c>
      <c r="D53" s="5">
        <f t="shared" si="0"/>
        <v>2154188.9385550302</v>
      </c>
      <c r="E53" s="29">
        <f t="shared" si="1"/>
        <v>1.1253167173373674E-3</v>
      </c>
    </row>
    <row r="54" spans="1:5" x14ac:dyDescent="0.25">
      <c r="A54" s="3" t="s">
        <v>68</v>
      </c>
      <c r="B54" s="5">
        <v>2747815001</v>
      </c>
      <c r="C54" s="5">
        <v>609</v>
      </c>
      <c r="D54" s="5">
        <f t="shared" si="0"/>
        <v>4512011.4958949098</v>
      </c>
      <c r="E54" s="29">
        <f t="shared" si="1"/>
        <v>9.6922232867392103E-4</v>
      </c>
    </row>
    <row r="55" spans="1:5" x14ac:dyDescent="0.25">
      <c r="A55" s="3" t="s">
        <v>178</v>
      </c>
      <c r="B55" s="5">
        <v>2745991713</v>
      </c>
      <c r="C55" s="5">
        <v>412</v>
      </c>
      <c r="D55" s="5">
        <f t="shared" si="0"/>
        <v>6665028.4296116503</v>
      </c>
      <c r="E55" s="29">
        <f t="shared" si="1"/>
        <v>9.6857920989024745E-4</v>
      </c>
    </row>
    <row r="56" spans="1:5" x14ac:dyDescent="0.25">
      <c r="A56" s="3" t="s">
        <v>1058</v>
      </c>
      <c r="B56" s="5">
        <v>2639508300</v>
      </c>
      <c r="C56" s="5">
        <v>1170</v>
      </c>
      <c r="D56" s="5">
        <f t="shared" si="0"/>
        <v>2255990</v>
      </c>
      <c r="E56" s="29">
        <f t="shared" si="1"/>
        <v>9.3101987584649E-4</v>
      </c>
    </row>
    <row r="57" spans="1:5" x14ac:dyDescent="0.25">
      <c r="A57" s="3" t="s">
        <v>214</v>
      </c>
      <c r="B57" s="5">
        <v>2604278855</v>
      </c>
      <c r="C57" s="5">
        <v>230</v>
      </c>
      <c r="D57" s="5">
        <f t="shared" si="0"/>
        <v>11322951.543478262</v>
      </c>
      <c r="E57" s="29">
        <f t="shared" si="1"/>
        <v>9.1859357905854622E-4</v>
      </c>
    </row>
    <row r="58" spans="1:5" x14ac:dyDescent="0.25">
      <c r="A58" s="3" t="s">
        <v>22</v>
      </c>
      <c r="B58" s="5">
        <v>2466660000</v>
      </c>
      <c r="C58" s="5">
        <v>294</v>
      </c>
      <c r="D58" s="5">
        <f t="shared" si="0"/>
        <v>8390000</v>
      </c>
      <c r="E58" s="29">
        <f t="shared" si="1"/>
        <v>8.7005200436592793E-4</v>
      </c>
    </row>
    <row r="59" spans="1:5" x14ac:dyDescent="0.25">
      <c r="A59" s="3" t="s">
        <v>267</v>
      </c>
      <c r="B59" s="5">
        <v>2391495665</v>
      </c>
      <c r="C59" s="5">
        <v>396</v>
      </c>
      <c r="D59" s="5">
        <f t="shared" si="0"/>
        <v>6039130.4671717174</v>
      </c>
      <c r="E59" s="29">
        <f t="shared" si="1"/>
        <v>8.4353968393117724E-4</v>
      </c>
    </row>
    <row r="60" spans="1:5" x14ac:dyDescent="0.25">
      <c r="A60" s="3" t="s">
        <v>924</v>
      </c>
      <c r="B60" s="5">
        <v>2368060000</v>
      </c>
      <c r="C60" s="5">
        <v>130</v>
      </c>
      <c r="D60" s="5">
        <f t="shared" si="0"/>
        <v>18215846.153846152</v>
      </c>
      <c r="E60" s="29">
        <f t="shared" si="1"/>
        <v>8.3527334511395129E-4</v>
      </c>
    </row>
    <row r="61" spans="1:5" x14ac:dyDescent="0.25">
      <c r="A61" s="3" t="s">
        <v>573</v>
      </c>
      <c r="B61" s="5">
        <v>2329252509</v>
      </c>
      <c r="C61" s="5">
        <v>447</v>
      </c>
      <c r="D61" s="5">
        <f t="shared" si="0"/>
        <v>5210855.7248322144</v>
      </c>
      <c r="E61" s="29">
        <f t="shared" si="1"/>
        <v>8.2158498298501477E-4</v>
      </c>
    </row>
    <row r="62" spans="1:5" x14ac:dyDescent="0.25">
      <c r="A62" s="3" t="s">
        <v>143</v>
      </c>
      <c r="B62" s="5">
        <v>2063929154</v>
      </c>
      <c r="C62" s="5">
        <v>246</v>
      </c>
      <c r="D62" s="5">
        <f t="shared" si="0"/>
        <v>8389955.9105691053</v>
      </c>
      <c r="E62" s="29">
        <f t="shared" si="1"/>
        <v>7.2799887187815669E-4</v>
      </c>
    </row>
    <row r="63" spans="1:5" x14ac:dyDescent="0.25">
      <c r="A63" s="3" t="s">
        <v>168</v>
      </c>
      <c r="B63" s="5">
        <v>2019524021</v>
      </c>
      <c r="C63" s="5">
        <v>41</v>
      </c>
      <c r="D63" s="5">
        <f t="shared" si="0"/>
        <v>49256683.439024389</v>
      </c>
      <c r="E63" s="29">
        <f t="shared" si="1"/>
        <v>7.1233608293651664E-4</v>
      </c>
    </row>
    <row r="64" spans="1:5" x14ac:dyDescent="0.25">
      <c r="A64" s="3" t="s">
        <v>227</v>
      </c>
      <c r="B64" s="5">
        <v>1736990000</v>
      </c>
      <c r="C64" s="5">
        <v>127</v>
      </c>
      <c r="D64" s="5">
        <f t="shared" si="0"/>
        <v>13677086.614173228</v>
      </c>
      <c r="E64" s="29">
        <f t="shared" si="1"/>
        <v>6.1267934415913541E-4</v>
      </c>
    </row>
    <row r="65" spans="1:5" x14ac:dyDescent="0.25">
      <c r="A65" s="3" t="s">
        <v>323</v>
      </c>
      <c r="B65" s="5">
        <v>1736254200</v>
      </c>
      <c r="C65" s="5">
        <v>113</v>
      </c>
      <c r="D65" s="5">
        <f t="shared" si="0"/>
        <v>15365081.415929204</v>
      </c>
      <c r="E65" s="29">
        <f t="shared" si="1"/>
        <v>6.1241980929627941E-4</v>
      </c>
    </row>
    <row r="66" spans="1:5" x14ac:dyDescent="0.25">
      <c r="A66" s="3" t="s">
        <v>493</v>
      </c>
      <c r="B66" s="5">
        <v>1314920000</v>
      </c>
      <c r="C66" s="5">
        <v>309</v>
      </c>
      <c r="D66" s="5">
        <f t="shared" si="0"/>
        <v>4255404.5307443365</v>
      </c>
      <c r="E66" s="29">
        <f t="shared" si="1"/>
        <v>4.6380481362686625E-4</v>
      </c>
    </row>
    <row r="67" spans="1:5" x14ac:dyDescent="0.25">
      <c r="A67" s="3" t="s">
        <v>638</v>
      </c>
      <c r="B67" s="5">
        <v>1139772100</v>
      </c>
      <c r="C67" s="5">
        <v>206</v>
      </c>
      <c r="D67" s="5">
        <f t="shared" si="0"/>
        <v>5532874.2718446599</v>
      </c>
      <c r="E67" s="29">
        <f t="shared" si="1"/>
        <v>4.0202581633681285E-4</v>
      </c>
    </row>
    <row r="68" spans="1:5" x14ac:dyDescent="0.25">
      <c r="A68" s="3" t="s">
        <v>254</v>
      </c>
      <c r="B68" s="5">
        <v>871806200</v>
      </c>
      <c r="C68" s="5">
        <v>142</v>
      </c>
      <c r="D68" s="5">
        <f t="shared" si="0"/>
        <v>6139480.2816901412</v>
      </c>
      <c r="E68" s="29">
        <f t="shared" si="1"/>
        <v>3.0750761423489374E-4</v>
      </c>
    </row>
    <row r="69" spans="1:5" x14ac:dyDescent="0.25">
      <c r="A69" s="3" t="s">
        <v>124</v>
      </c>
      <c r="B69" s="5">
        <v>788582385</v>
      </c>
      <c r="C69" s="5">
        <v>392</v>
      </c>
      <c r="D69" s="5">
        <f t="shared" ref="D69:D108" si="6">B69/C69</f>
        <v>2011689.7576530613</v>
      </c>
      <c r="E69" s="29">
        <f t="shared" ref="E69:E108" si="7">B69/VLOOKUP("Общий итог",A:B,2,0)</f>
        <v>2.7815251582176458E-4</v>
      </c>
    </row>
    <row r="70" spans="1:5" x14ac:dyDescent="0.25">
      <c r="A70" s="3" t="s">
        <v>720</v>
      </c>
      <c r="B70" s="5">
        <v>778520800</v>
      </c>
      <c r="C70" s="5">
        <v>222</v>
      </c>
      <c r="D70" s="5">
        <f t="shared" si="6"/>
        <v>3506850.4504504506</v>
      </c>
      <c r="E70" s="29">
        <f t="shared" si="7"/>
        <v>2.7460354588008305E-4</v>
      </c>
    </row>
    <row r="71" spans="1:5" x14ac:dyDescent="0.25">
      <c r="A71" s="3" t="s">
        <v>141</v>
      </c>
      <c r="B71" s="5">
        <v>764161325</v>
      </c>
      <c r="C71" s="5">
        <v>337</v>
      </c>
      <c r="D71" s="5">
        <f t="shared" si="6"/>
        <v>2267541.0237388723</v>
      </c>
      <c r="E71" s="29">
        <f t="shared" si="7"/>
        <v>2.6953860381048592E-4</v>
      </c>
    </row>
    <row r="72" spans="1:5" x14ac:dyDescent="0.25">
      <c r="A72" s="3" t="s">
        <v>352</v>
      </c>
      <c r="B72" s="5">
        <v>730672000</v>
      </c>
      <c r="C72" s="5">
        <v>69</v>
      </c>
      <c r="D72" s="5">
        <f t="shared" si="6"/>
        <v>10589449.275362318</v>
      </c>
      <c r="E72" s="29">
        <f t="shared" si="7"/>
        <v>2.5772609039513404E-4</v>
      </c>
    </row>
    <row r="73" spans="1:5" x14ac:dyDescent="0.25">
      <c r="A73" s="3" t="s">
        <v>915</v>
      </c>
      <c r="B73" s="5">
        <v>658351900</v>
      </c>
      <c r="C73" s="5">
        <v>257</v>
      </c>
      <c r="D73" s="5">
        <f t="shared" si="6"/>
        <v>2561680.5447470816</v>
      </c>
      <c r="E73" s="29">
        <f t="shared" si="7"/>
        <v>2.322170020080258E-4</v>
      </c>
    </row>
    <row r="74" spans="1:5" x14ac:dyDescent="0.25">
      <c r="A74" s="3" t="s">
        <v>1</v>
      </c>
      <c r="B74" s="5">
        <v>570186330</v>
      </c>
      <c r="C74" s="5">
        <v>67</v>
      </c>
      <c r="D74" s="5">
        <f t="shared" si="6"/>
        <v>8510243.7313432842</v>
      </c>
      <c r="E74" s="29">
        <f t="shared" si="7"/>
        <v>2.0111882435299246E-4</v>
      </c>
    </row>
    <row r="75" spans="1:5" x14ac:dyDescent="0.25">
      <c r="A75" s="3" t="s">
        <v>404</v>
      </c>
      <c r="B75" s="5">
        <v>498254757</v>
      </c>
      <c r="C75" s="5">
        <v>167</v>
      </c>
      <c r="D75" s="5">
        <f t="shared" si="6"/>
        <v>2983561.4191616764</v>
      </c>
      <c r="E75" s="29">
        <f t="shared" si="7"/>
        <v>1.7574677905050082E-4</v>
      </c>
    </row>
    <row r="76" spans="1:5" x14ac:dyDescent="0.25">
      <c r="A76" s="3" t="s">
        <v>400</v>
      </c>
      <c r="B76" s="5">
        <v>481628000</v>
      </c>
      <c r="C76" s="5">
        <v>213</v>
      </c>
      <c r="D76" s="5">
        <f t="shared" si="6"/>
        <v>2261164.3192488262</v>
      </c>
      <c r="E76" s="29">
        <f t="shared" si="7"/>
        <v>1.6988211052952298E-4</v>
      </c>
    </row>
    <row r="77" spans="1:5" x14ac:dyDescent="0.25">
      <c r="A77" s="3" t="s">
        <v>358</v>
      </c>
      <c r="B77" s="5">
        <v>477414668</v>
      </c>
      <c r="C77" s="5">
        <v>49</v>
      </c>
      <c r="D77" s="5">
        <f t="shared" si="6"/>
        <v>9743156.4897959176</v>
      </c>
      <c r="E77" s="29">
        <f t="shared" si="7"/>
        <v>1.6839596410007622E-4</v>
      </c>
    </row>
    <row r="78" spans="1:5" x14ac:dyDescent="0.25">
      <c r="A78" s="3" t="s">
        <v>284</v>
      </c>
      <c r="B78" s="5">
        <v>474407837</v>
      </c>
      <c r="C78" s="5">
        <v>97</v>
      </c>
      <c r="D78" s="5">
        <f t="shared" si="6"/>
        <v>4890802.4432989694</v>
      </c>
      <c r="E78" s="29">
        <f t="shared" si="7"/>
        <v>1.6733538042079345E-4</v>
      </c>
    </row>
    <row r="79" spans="1:5" x14ac:dyDescent="0.25">
      <c r="A79" s="3" t="s">
        <v>418</v>
      </c>
      <c r="B79" s="5">
        <v>375340340</v>
      </c>
      <c r="C79" s="5">
        <v>42</v>
      </c>
      <c r="D79" s="5">
        <f t="shared" si="6"/>
        <v>8936674.7619047612</v>
      </c>
      <c r="E79" s="29">
        <f t="shared" si="7"/>
        <v>1.3239182341157228E-4</v>
      </c>
    </row>
    <row r="80" spans="1:5" x14ac:dyDescent="0.25">
      <c r="A80" s="3" t="s">
        <v>10</v>
      </c>
      <c r="B80" s="5">
        <v>340788800</v>
      </c>
      <c r="C80" s="5">
        <v>17</v>
      </c>
      <c r="D80" s="5">
        <f t="shared" si="6"/>
        <v>20046400</v>
      </c>
      <c r="E80" s="29">
        <f t="shared" si="7"/>
        <v>1.2020464048772807E-4</v>
      </c>
    </row>
    <row r="81" spans="1:5" x14ac:dyDescent="0.25">
      <c r="A81" s="3" t="s">
        <v>981</v>
      </c>
      <c r="B81" s="5">
        <v>339549000</v>
      </c>
      <c r="C81" s="5">
        <v>114</v>
      </c>
      <c r="D81" s="5">
        <f t="shared" si="6"/>
        <v>2978500</v>
      </c>
      <c r="E81" s="29">
        <f t="shared" si="7"/>
        <v>1.1976733235648465E-4</v>
      </c>
    </row>
    <row r="82" spans="1:5" x14ac:dyDescent="0.25">
      <c r="A82" s="3" t="s">
        <v>6</v>
      </c>
      <c r="B82" s="5">
        <v>312309890</v>
      </c>
      <c r="C82" s="5">
        <v>43</v>
      </c>
      <c r="D82" s="5">
        <f t="shared" si="6"/>
        <v>7263020.6976744188</v>
      </c>
      <c r="E82" s="29">
        <f t="shared" si="7"/>
        <v>1.1015942439485071E-4</v>
      </c>
    </row>
    <row r="83" spans="1:5" x14ac:dyDescent="0.25">
      <c r="A83" s="3" t="s">
        <v>450</v>
      </c>
      <c r="B83" s="5">
        <v>301241726</v>
      </c>
      <c r="C83" s="5">
        <v>111</v>
      </c>
      <c r="D83" s="5">
        <f t="shared" si="6"/>
        <v>2713889.4234234234</v>
      </c>
      <c r="E83" s="29">
        <f t="shared" si="7"/>
        <v>1.0625540913824834E-4</v>
      </c>
    </row>
    <row r="84" spans="1:5" x14ac:dyDescent="0.25">
      <c r="A84" s="3" t="s">
        <v>501</v>
      </c>
      <c r="B84" s="5">
        <v>269543830</v>
      </c>
      <c r="C84" s="5">
        <v>107</v>
      </c>
      <c r="D84" s="5">
        <f t="shared" si="6"/>
        <v>2519101.2149532712</v>
      </c>
      <c r="E84" s="29">
        <f t="shared" si="7"/>
        <v>9.5074777049114565E-5</v>
      </c>
    </row>
    <row r="85" spans="1:5" x14ac:dyDescent="0.25">
      <c r="A85" s="3" t="s">
        <v>624</v>
      </c>
      <c r="B85" s="5">
        <v>262720000</v>
      </c>
      <c r="C85" s="5">
        <v>33</v>
      </c>
      <c r="D85" s="5">
        <f t="shared" si="6"/>
        <v>7961212.1212121211</v>
      </c>
      <c r="E85" s="29">
        <f t="shared" si="7"/>
        <v>9.2667843394313195E-5</v>
      </c>
    </row>
    <row r="86" spans="1:5" x14ac:dyDescent="0.25">
      <c r="A86" s="3" t="s">
        <v>16</v>
      </c>
      <c r="B86" s="5">
        <v>257011736</v>
      </c>
      <c r="C86" s="5">
        <v>11</v>
      </c>
      <c r="D86" s="5">
        <f t="shared" si="6"/>
        <v>23364703.272727273</v>
      </c>
      <c r="E86" s="29">
        <f t="shared" si="7"/>
        <v>9.0654397465547227E-5</v>
      </c>
    </row>
    <row r="87" spans="1:5" x14ac:dyDescent="0.25">
      <c r="A87" s="3" t="s">
        <v>65</v>
      </c>
      <c r="B87" s="5">
        <v>214771036</v>
      </c>
      <c r="C87" s="5">
        <v>41</v>
      </c>
      <c r="D87" s="5">
        <f t="shared" si="6"/>
        <v>5238317.9512195121</v>
      </c>
      <c r="E87" s="29">
        <f t="shared" si="7"/>
        <v>7.5755057588620581E-5</v>
      </c>
    </row>
    <row r="88" spans="1:5" x14ac:dyDescent="0.25">
      <c r="A88" s="3" t="s">
        <v>270</v>
      </c>
      <c r="B88" s="5">
        <v>210843800</v>
      </c>
      <c r="C88" s="5">
        <v>111</v>
      </c>
      <c r="D88" s="5">
        <f t="shared" si="6"/>
        <v>1899493.6936936937</v>
      </c>
      <c r="E88" s="29">
        <f t="shared" si="7"/>
        <v>7.4369824296063839E-5</v>
      </c>
    </row>
    <row r="89" spans="1:5" x14ac:dyDescent="0.25">
      <c r="A89" s="3" t="s">
        <v>273</v>
      </c>
      <c r="B89" s="5">
        <v>203373782</v>
      </c>
      <c r="C89" s="5">
        <v>37</v>
      </c>
      <c r="D89" s="5">
        <f t="shared" si="6"/>
        <v>5496588.702702703</v>
      </c>
      <c r="E89" s="29">
        <f t="shared" si="7"/>
        <v>7.1734964147705509E-5</v>
      </c>
    </row>
    <row r="90" spans="1:5" x14ac:dyDescent="0.25">
      <c r="A90" s="3" t="s">
        <v>447</v>
      </c>
      <c r="B90" s="5">
        <v>184157000</v>
      </c>
      <c r="C90" s="5">
        <v>53</v>
      </c>
      <c r="D90" s="5">
        <f t="shared" si="6"/>
        <v>3474660.3773584906</v>
      </c>
      <c r="E90" s="29">
        <f t="shared" si="7"/>
        <v>6.4956729734951793E-5</v>
      </c>
    </row>
    <row r="91" spans="1:5" x14ac:dyDescent="0.25">
      <c r="A91" s="3" t="s">
        <v>499</v>
      </c>
      <c r="B91" s="5">
        <v>127020000</v>
      </c>
      <c r="C91" s="5">
        <v>28</v>
      </c>
      <c r="D91" s="5">
        <f t="shared" si="6"/>
        <v>4536428.5714285718</v>
      </c>
      <c r="E91" s="29">
        <f t="shared" si="7"/>
        <v>4.4803096330487442E-5</v>
      </c>
    </row>
    <row r="92" spans="1:5" x14ac:dyDescent="0.25">
      <c r="A92" s="3" t="s">
        <v>147</v>
      </c>
      <c r="B92" s="5">
        <v>100488000</v>
      </c>
      <c r="C92" s="5">
        <v>28</v>
      </c>
      <c r="D92" s="5">
        <f t="shared" si="6"/>
        <v>3588857.1428571427</v>
      </c>
      <c r="E92" s="29">
        <f t="shared" si="7"/>
        <v>3.5444603558951524E-5</v>
      </c>
    </row>
    <row r="93" spans="1:5" x14ac:dyDescent="0.25">
      <c r="A93" s="3" t="s">
        <v>377</v>
      </c>
      <c r="B93" s="5">
        <v>96779000</v>
      </c>
      <c r="C93" s="5">
        <v>2</v>
      </c>
      <c r="D93" s="5">
        <f t="shared" si="6"/>
        <v>48389500</v>
      </c>
      <c r="E93" s="29">
        <f t="shared" si="7"/>
        <v>3.413634750250547E-5</v>
      </c>
    </row>
    <row r="94" spans="1:5" x14ac:dyDescent="0.25">
      <c r="A94" s="3" t="s">
        <v>1159</v>
      </c>
      <c r="B94" s="5">
        <v>90591900</v>
      </c>
      <c r="C94" s="5">
        <v>35</v>
      </c>
      <c r="D94" s="5">
        <f t="shared" si="6"/>
        <v>2588340</v>
      </c>
      <c r="E94" s="29">
        <f t="shared" si="7"/>
        <v>3.1954004270680881E-5</v>
      </c>
    </row>
    <row r="95" spans="1:5" x14ac:dyDescent="0.25">
      <c r="A95" s="3" t="s">
        <v>455</v>
      </c>
      <c r="B95" s="5">
        <v>75796000</v>
      </c>
      <c r="C95" s="5">
        <v>18</v>
      </c>
      <c r="D95" s="5">
        <f t="shared" si="6"/>
        <v>4210888.888888889</v>
      </c>
      <c r="E95" s="29">
        <f t="shared" si="7"/>
        <v>2.6735124306925102E-5</v>
      </c>
    </row>
    <row r="96" spans="1:5" x14ac:dyDescent="0.25">
      <c r="A96" s="3" t="s">
        <v>335</v>
      </c>
      <c r="B96" s="5">
        <v>69000000</v>
      </c>
      <c r="C96" s="5">
        <v>17</v>
      </c>
      <c r="D96" s="5">
        <f t="shared" si="6"/>
        <v>4058823.5294117648</v>
      </c>
      <c r="E96" s="29">
        <f t="shared" si="7"/>
        <v>2.4338006981606313E-5</v>
      </c>
    </row>
    <row r="97" spans="1:8" x14ac:dyDescent="0.25">
      <c r="A97" s="3" t="s">
        <v>476</v>
      </c>
      <c r="B97" s="5">
        <v>65955000</v>
      </c>
      <c r="C97" s="5">
        <v>5</v>
      </c>
      <c r="D97" s="5">
        <f t="shared" si="6"/>
        <v>13191000</v>
      </c>
      <c r="E97" s="29">
        <f t="shared" si="7"/>
        <v>2.3263960151765858E-5</v>
      </c>
    </row>
    <row r="98" spans="1:8" x14ac:dyDescent="0.25">
      <c r="A98" s="3" t="s">
        <v>586</v>
      </c>
      <c r="B98" s="5">
        <v>64951000</v>
      </c>
      <c r="C98" s="5">
        <v>20</v>
      </c>
      <c r="D98" s="5">
        <f t="shared" si="6"/>
        <v>3247550</v>
      </c>
      <c r="E98" s="29">
        <f t="shared" si="7"/>
        <v>2.2909824513946546E-5</v>
      </c>
    </row>
    <row r="99" spans="1:8" x14ac:dyDescent="0.25">
      <c r="A99" s="3" t="s">
        <v>591</v>
      </c>
      <c r="B99" s="5">
        <v>63650000</v>
      </c>
      <c r="C99" s="5">
        <v>11</v>
      </c>
      <c r="D99" s="5">
        <f t="shared" si="6"/>
        <v>5786363.6363636367</v>
      </c>
      <c r="E99" s="29">
        <f t="shared" si="7"/>
        <v>2.2450929628684663E-5</v>
      </c>
    </row>
    <row r="100" spans="1:8" x14ac:dyDescent="0.25">
      <c r="A100" s="3" t="s">
        <v>670</v>
      </c>
      <c r="B100" s="5">
        <v>53776648</v>
      </c>
      <c r="C100" s="5">
        <v>11</v>
      </c>
      <c r="D100" s="5">
        <f t="shared" si="6"/>
        <v>4888786.1818181816</v>
      </c>
      <c r="E100" s="29">
        <f t="shared" si="7"/>
        <v>1.8968354122773696E-5</v>
      </c>
    </row>
    <row r="101" spans="1:8" x14ac:dyDescent="0.25">
      <c r="A101" s="3" t="s">
        <v>134</v>
      </c>
      <c r="B101" s="5">
        <v>51387485</v>
      </c>
      <c r="C101" s="5">
        <v>33</v>
      </c>
      <c r="D101" s="5">
        <f t="shared" si="6"/>
        <v>1557196.5151515151</v>
      </c>
      <c r="E101" s="29">
        <f t="shared" si="7"/>
        <v>1.8125637227495502E-5</v>
      </c>
    </row>
    <row r="102" spans="1:8" x14ac:dyDescent="0.25">
      <c r="A102" s="3" t="s">
        <v>978</v>
      </c>
      <c r="B102" s="5">
        <v>48887198</v>
      </c>
      <c r="C102" s="5">
        <v>17</v>
      </c>
      <c r="D102" s="5">
        <f t="shared" si="6"/>
        <v>2875717.5294117648</v>
      </c>
      <c r="E102" s="29">
        <f t="shared" si="7"/>
        <v>1.7243724148335799E-5</v>
      </c>
    </row>
    <row r="103" spans="1:8" x14ac:dyDescent="0.25">
      <c r="A103" s="3" t="s">
        <v>1077</v>
      </c>
      <c r="B103" s="5">
        <v>43609000</v>
      </c>
      <c r="C103" s="5">
        <v>6</v>
      </c>
      <c r="D103" s="5">
        <f t="shared" si="6"/>
        <v>7268166.666666667</v>
      </c>
      <c r="E103" s="29">
        <f t="shared" si="7"/>
        <v>1.5381973137114054E-5</v>
      </c>
    </row>
    <row r="104" spans="1:8" x14ac:dyDescent="0.25">
      <c r="A104" s="3" t="s">
        <v>252</v>
      </c>
      <c r="B104" s="5">
        <v>41950000</v>
      </c>
      <c r="C104" s="5">
        <v>13</v>
      </c>
      <c r="D104" s="5">
        <f t="shared" si="6"/>
        <v>3226923.076923077</v>
      </c>
      <c r="E104" s="29">
        <f t="shared" si="7"/>
        <v>1.479680279533891E-5</v>
      </c>
    </row>
    <row r="105" spans="1:8" x14ac:dyDescent="0.25">
      <c r="A105" s="3" t="s">
        <v>128</v>
      </c>
      <c r="B105" s="5">
        <v>40779600</v>
      </c>
      <c r="C105" s="5">
        <v>7</v>
      </c>
      <c r="D105" s="5">
        <f t="shared" si="6"/>
        <v>5825657.1428571427</v>
      </c>
      <c r="E105" s="29">
        <f t="shared" si="7"/>
        <v>1.4383973760972649E-5</v>
      </c>
    </row>
    <row r="106" spans="1:8" x14ac:dyDescent="0.25">
      <c r="A106" s="3" t="s">
        <v>497</v>
      </c>
      <c r="B106" s="5">
        <v>38712456</v>
      </c>
      <c r="C106" s="5">
        <v>12</v>
      </c>
      <c r="D106" s="5">
        <f t="shared" si="6"/>
        <v>3226038</v>
      </c>
      <c r="E106" s="29">
        <f t="shared" si="7"/>
        <v>1.3654840933378654E-5</v>
      </c>
    </row>
    <row r="107" spans="1:8" x14ac:dyDescent="0.25">
      <c r="A107" s="3" t="s">
        <v>1064</v>
      </c>
      <c r="B107" s="5">
        <v>38695900</v>
      </c>
      <c r="C107" s="5">
        <v>6</v>
      </c>
      <c r="D107" s="5">
        <f t="shared" si="6"/>
        <v>6449316.666666667</v>
      </c>
      <c r="E107" s="29">
        <f t="shared" si="7"/>
        <v>1.3649001222602024E-5</v>
      </c>
    </row>
    <row r="108" spans="1:8" x14ac:dyDescent="0.25">
      <c r="A108" s="3" t="s">
        <v>132</v>
      </c>
      <c r="B108" s="5">
        <v>38514900</v>
      </c>
      <c r="C108" s="5">
        <v>38</v>
      </c>
      <c r="D108" s="5">
        <f t="shared" si="6"/>
        <v>1013550</v>
      </c>
      <c r="E108" s="29">
        <f t="shared" si="7"/>
        <v>1.3585158044867666E-5</v>
      </c>
    </row>
    <row r="109" spans="1:8" x14ac:dyDescent="0.25">
      <c r="A109" s="3" t="s">
        <v>175</v>
      </c>
      <c r="B109" s="5">
        <v>35687000</v>
      </c>
      <c r="C109" s="5">
        <v>30</v>
      </c>
      <c r="D109" s="5">
        <f t="shared" ref="D109:D130" si="8">B109/C109</f>
        <v>1189566.6666666667</v>
      </c>
      <c r="E109" s="29">
        <f t="shared" ref="E109:E130" si="9">B109/VLOOKUP("Общий итог",A:B,2,0)</f>
        <v>1.2587687755834557E-5</v>
      </c>
    </row>
    <row r="110" spans="1:8" x14ac:dyDescent="0.25">
      <c r="A110" s="3" t="s">
        <v>130</v>
      </c>
      <c r="B110" s="5">
        <v>33805458</v>
      </c>
      <c r="C110" s="5">
        <v>13</v>
      </c>
      <c r="D110" s="5">
        <f t="shared" si="8"/>
        <v>2600419.846153846</v>
      </c>
      <c r="E110" s="29">
        <f t="shared" si="9"/>
        <v>1.1924021345223172E-5</v>
      </c>
    </row>
    <row r="111" spans="1:8" x14ac:dyDescent="0.25">
      <c r="A111" s="3" t="s">
        <v>123</v>
      </c>
      <c r="B111" s="5">
        <v>29700000</v>
      </c>
      <c r="C111" s="5">
        <v>4</v>
      </c>
      <c r="D111" s="5">
        <f t="shared" si="8"/>
        <v>7425000</v>
      </c>
      <c r="E111" s="29">
        <f t="shared" si="9"/>
        <v>1.0475924744256631E-5</v>
      </c>
    </row>
    <row r="112" spans="1:8" x14ac:dyDescent="0.25">
      <c r="A112" s="3" t="s">
        <v>443</v>
      </c>
      <c r="B112" s="5">
        <v>28365700</v>
      </c>
      <c r="C112" s="5">
        <v>16</v>
      </c>
      <c r="D112" s="5">
        <f t="shared" si="8"/>
        <v>1772856.25</v>
      </c>
      <c r="E112" s="29">
        <f t="shared" si="9"/>
        <v>1.0005284125190582E-5</v>
      </c>
      <c r="F112" s="8"/>
      <c r="G112" s="8"/>
      <c r="H112" s="8"/>
    </row>
    <row r="113" spans="1:5" x14ac:dyDescent="0.25">
      <c r="A113" s="3" t="s">
        <v>1163</v>
      </c>
      <c r="B113" s="5">
        <v>20622360</v>
      </c>
      <c r="C113" s="5">
        <v>6</v>
      </c>
      <c r="D113" s="5">
        <f t="shared" si="8"/>
        <v>3437060</v>
      </c>
      <c r="E113" s="29">
        <f t="shared" si="9"/>
        <v>7.2740165457565033E-6</v>
      </c>
    </row>
    <row r="114" spans="1:5" x14ac:dyDescent="0.25">
      <c r="A114" s="3" t="s">
        <v>677</v>
      </c>
      <c r="B114" s="5">
        <v>16550000</v>
      </c>
      <c r="C114" s="5">
        <v>5</v>
      </c>
      <c r="D114" s="5">
        <f t="shared" si="8"/>
        <v>3310000</v>
      </c>
      <c r="E114" s="29">
        <f t="shared" si="9"/>
        <v>5.8375944281968762E-6</v>
      </c>
    </row>
    <row r="115" spans="1:5" x14ac:dyDescent="0.25">
      <c r="A115" s="3" t="s">
        <v>952</v>
      </c>
      <c r="B115" s="5">
        <v>15999000</v>
      </c>
      <c r="C115" s="5">
        <v>1</v>
      </c>
      <c r="D115" s="5">
        <f t="shared" si="8"/>
        <v>15999000</v>
      </c>
      <c r="E115" s="29">
        <f t="shared" si="9"/>
        <v>5.6432430970828894E-6</v>
      </c>
    </row>
    <row r="116" spans="1:5" x14ac:dyDescent="0.25">
      <c r="A116" s="3" t="s">
        <v>478</v>
      </c>
      <c r="B116" s="5">
        <v>13723000</v>
      </c>
      <c r="C116" s="5">
        <v>4</v>
      </c>
      <c r="D116" s="5">
        <f t="shared" si="8"/>
        <v>3430750</v>
      </c>
      <c r="E116" s="29">
        <f t="shared" si="9"/>
        <v>4.8404415914287453E-6</v>
      </c>
    </row>
    <row r="117" spans="1:5" x14ac:dyDescent="0.25">
      <c r="A117" s="3" t="s">
        <v>1009</v>
      </c>
      <c r="B117" s="5">
        <v>13151321</v>
      </c>
      <c r="C117" s="5">
        <v>3</v>
      </c>
      <c r="D117" s="5">
        <f t="shared" si="8"/>
        <v>4383773.666666667</v>
      </c>
      <c r="E117" s="29">
        <f t="shared" si="9"/>
        <v>4.6387962654397929E-6</v>
      </c>
    </row>
    <row r="118" spans="1:5" x14ac:dyDescent="0.25">
      <c r="A118" s="3" t="s">
        <v>938</v>
      </c>
      <c r="B118" s="5">
        <v>11250000</v>
      </c>
      <c r="C118" s="5">
        <v>3</v>
      </c>
      <c r="D118" s="5">
        <f t="shared" si="8"/>
        <v>3750000</v>
      </c>
      <c r="E118" s="29">
        <f t="shared" si="9"/>
        <v>3.9681533122184206E-6</v>
      </c>
    </row>
    <row r="119" spans="1:5" x14ac:dyDescent="0.25">
      <c r="A119" s="3" t="s">
        <v>27</v>
      </c>
      <c r="B119" s="5">
        <v>10970000</v>
      </c>
      <c r="C119" s="5">
        <v>4</v>
      </c>
      <c r="D119" s="5">
        <f t="shared" si="8"/>
        <v>2742500</v>
      </c>
      <c r="E119" s="29">
        <f t="shared" si="9"/>
        <v>3.8693903853365397E-6</v>
      </c>
    </row>
    <row r="120" spans="1:5" x14ac:dyDescent="0.25">
      <c r="A120" s="3" t="s">
        <v>589</v>
      </c>
      <c r="B120" s="5">
        <v>9720000</v>
      </c>
      <c r="C120" s="5">
        <v>5</v>
      </c>
      <c r="D120" s="5">
        <f t="shared" si="8"/>
        <v>1944000</v>
      </c>
      <c r="E120" s="29">
        <f t="shared" si="9"/>
        <v>3.4284844617567152E-6</v>
      </c>
    </row>
    <row r="121" spans="1:5" x14ac:dyDescent="0.25">
      <c r="A121" s="3" t="s">
        <v>1040</v>
      </c>
      <c r="B121" s="5">
        <v>8877000</v>
      </c>
      <c r="C121" s="5">
        <v>4</v>
      </c>
      <c r="D121" s="5">
        <f t="shared" si="8"/>
        <v>2219250</v>
      </c>
      <c r="E121" s="29">
        <f t="shared" si="9"/>
        <v>3.1311375068944815E-6</v>
      </c>
    </row>
    <row r="122" spans="1:5" x14ac:dyDescent="0.25">
      <c r="A122" s="3" t="s">
        <v>1013</v>
      </c>
      <c r="B122" s="5">
        <v>7511000</v>
      </c>
      <c r="C122" s="5">
        <v>3</v>
      </c>
      <c r="D122" s="5">
        <f t="shared" si="8"/>
        <v>2503666.6666666665</v>
      </c>
      <c r="E122" s="29">
        <f t="shared" si="9"/>
        <v>2.6493155136064494E-6</v>
      </c>
    </row>
    <row r="123" spans="1:5" x14ac:dyDescent="0.25">
      <c r="A123" s="3" t="s">
        <v>1167</v>
      </c>
      <c r="B123" s="5">
        <v>6380000</v>
      </c>
      <c r="C123" s="5">
        <v>2</v>
      </c>
      <c r="D123" s="5">
        <f t="shared" si="8"/>
        <v>3190000</v>
      </c>
      <c r="E123" s="29">
        <f t="shared" si="9"/>
        <v>2.250383833951424E-6</v>
      </c>
    </row>
    <row r="124" spans="1:5" x14ac:dyDescent="0.25">
      <c r="A124" s="3" t="s">
        <v>721</v>
      </c>
      <c r="B124" s="5">
        <v>6318897</v>
      </c>
      <c r="C124" s="5">
        <v>2</v>
      </c>
      <c r="D124" s="5">
        <f t="shared" si="8"/>
        <v>3159448.5</v>
      </c>
      <c r="E124" s="29">
        <f t="shared" si="9"/>
        <v>2.2288312942326257E-6</v>
      </c>
    </row>
    <row r="125" spans="1:5" x14ac:dyDescent="0.25">
      <c r="A125" s="3" t="s">
        <v>297</v>
      </c>
      <c r="B125" s="5">
        <v>5380000</v>
      </c>
      <c r="C125" s="5">
        <v>2</v>
      </c>
      <c r="D125" s="5">
        <f t="shared" si="8"/>
        <v>2690000</v>
      </c>
      <c r="E125" s="29">
        <f t="shared" si="9"/>
        <v>1.8976590950875646E-6</v>
      </c>
    </row>
    <row r="126" spans="1:5" x14ac:dyDescent="0.25">
      <c r="A126" s="3" t="s">
        <v>13</v>
      </c>
      <c r="B126" s="5">
        <v>4620000</v>
      </c>
      <c r="C126" s="5">
        <v>1</v>
      </c>
      <c r="D126" s="5">
        <f t="shared" si="8"/>
        <v>4620000</v>
      </c>
      <c r="E126" s="29">
        <f t="shared" si="9"/>
        <v>1.6295882935510314E-6</v>
      </c>
    </row>
    <row r="127" spans="1:5" x14ac:dyDescent="0.25">
      <c r="A127" s="3" t="s">
        <v>944</v>
      </c>
      <c r="B127" s="5">
        <v>4248564</v>
      </c>
      <c r="C127" s="5">
        <v>3</v>
      </c>
      <c r="D127" s="5">
        <f t="shared" si="8"/>
        <v>1416188</v>
      </c>
      <c r="E127" s="29">
        <f t="shared" si="9"/>
        <v>1.4985736274463947E-6</v>
      </c>
    </row>
    <row r="128" spans="1:5" x14ac:dyDescent="0.25">
      <c r="A128" s="3" t="s">
        <v>33</v>
      </c>
      <c r="B128" s="5">
        <v>3990000</v>
      </c>
      <c r="C128" s="5">
        <v>3</v>
      </c>
      <c r="D128" s="5">
        <f t="shared" si="8"/>
        <v>1330000</v>
      </c>
      <c r="E128" s="29">
        <f t="shared" si="9"/>
        <v>1.4073717080667997E-6</v>
      </c>
    </row>
    <row r="129" spans="1:5" x14ac:dyDescent="0.25">
      <c r="A129" s="3" t="s">
        <v>152</v>
      </c>
      <c r="B129" s="5">
        <v>2770000</v>
      </c>
      <c r="C129" s="5">
        <v>1</v>
      </c>
      <c r="D129" s="5">
        <f t="shared" si="8"/>
        <v>2770000</v>
      </c>
      <c r="E129" s="29">
        <f t="shared" si="9"/>
        <v>9.7704752665289104E-7</v>
      </c>
    </row>
    <row r="130" spans="1:5" x14ac:dyDescent="0.25">
      <c r="A130" s="3" t="s">
        <v>1111</v>
      </c>
      <c r="B130" s="5">
        <v>2628900</v>
      </c>
      <c r="C130" s="5">
        <v>2</v>
      </c>
      <c r="D130" s="5">
        <f t="shared" si="8"/>
        <v>1314450</v>
      </c>
      <c r="E130" s="29">
        <f t="shared" si="9"/>
        <v>9.2727806599920046E-7</v>
      </c>
    </row>
    <row r="131" spans="1:5" x14ac:dyDescent="0.25">
      <c r="A131" s="3" t="s">
        <v>722</v>
      </c>
      <c r="B131" s="5">
        <v>1603000</v>
      </c>
      <c r="C131" s="5">
        <v>1</v>
      </c>
    </row>
    <row r="132" spans="1:5" x14ac:dyDescent="0.25">
      <c r="A132" s="3" t="s">
        <v>594</v>
      </c>
      <c r="B132" s="5">
        <v>1432000</v>
      </c>
      <c r="C132" s="5">
        <v>1</v>
      </c>
    </row>
    <row r="133" spans="1:5" x14ac:dyDescent="0.25">
      <c r="A133" s="3" t="s">
        <v>466</v>
      </c>
      <c r="B133" s="5">
        <v>740800</v>
      </c>
      <c r="C133" s="5">
        <v>1</v>
      </c>
    </row>
    <row r="134" spans="1:5" x14ac:dyDescent="0.25">
      <c r="A134" s="3" t="s">
        <v>972</v>
      </c>
      <c r="B134" s="5"/>
      <c r="C134" s="5"/>
    </row>
    <row r="135" spans="1:5" x14ac:dyDescent="0.25">
      <c r="A135" s="3" t="s">
        <v>606</v>
      </c>
      <c r="B135" s="5">
        <v>2835071912509</v>
      </c>
      <c r="C135" s="5">
        <v>1049917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2"/>
  <sheetViews>
    <sheetView workbookViewId="0">
      <pane xSplit="1" ySplit="4" topLeftCell="B5" activePane="bottomRight" state="frozen"/>
      <selection activeCell="D670" sqref="D670"/>
      <selection pane="topRight" activeCell="D670" sqref="D670"/>
      <selection pane="bottomLeft" activeCell="D670" sqref="D670"/>
      <selection pane="bottomRight" activeCell="D670" sqref="D670"/>
    </sheetView>
  </sheetViews>
  <sheetFormatPr defaultColWidth="8.85546875" defaultRowHeight="15" x14ac:dyDescent="0.25"/>
  <cols>
    <col min="1" max="1" width="17.28515625" style="8" customWidth="1"/>
    <col min="2" max="2" width="30.5703125" style="8" customWidth="1"/>
    <col min="3" max="3" width="30" style="8" customWidth="1"/>
    <col min="4" max="5" width="28.85546875" style="8" customWidth="1"/>
    <col min="6" max="6" width="20" style="8" customWidth="1"/>
    <col min="7" max="7" width="18.85546875" style="8" customWidth="1"/>
    <col min="8" max="16384" width="8.85546875" style="8"/>
  </cols>
  <sheetData>
    <row r="1" spans="1:7" x14ac:dyDescent="0.25">
      <c r="A1"/>
      <c r="B1"/>
    </row>
    <row r="2" spans="1:7" x14ac:dyDescent="0.25">
      <c r="A2" s="2" t="s">
        <v>893</v>
      </c>
      <c r="B2" s="8" t="s">
        <v>607</v>
      </c>
    </row>
    <row r="4" spans="1:7" x14ac:dyDescent="0.25">
      <c r="A4" s="2" t="s">
        <v>605</v>
      </c>
      <c r="B4" s="8" t="s">
        <v>969</v>
      </c>
      <c r="C4" s="8" t="s">
        <v>970</v>
      </c>
      <c r="F4" s="42" t="s">
        <v>891</v>
      </c>
      <c r="G4" s="42" t="s">
        <v>892</v>
      </c>
    </row>
    <row r="5" spans="1:7" x14ac:dyDescent="0.25">
      <c r="A5" s="3" t="s">
        <v>616</v>
      </c>
      <c r="B5" s="5">
        <v>2475135439189</v>
      </c>
      <c r="C5" s="5">
        <v>699056</v>
      </c>
      <c r="D5" s="5"/>
      <c r="E5" s="5" t="str">
        <f>A5</f>
        <v>ИНОМАРКИ</v>
      </c>
      <c r="F5" s="44">
        <f>(B5/C5)/1000000</f>
        <v>3.5406826337074566</v>
      </c>
      <c r="G5" s="43">
        <f>B5/VLOOKUP("Общий итог",A:B,2,0)</f>
        <v>0.87304150144062442</v>
      </c>
    </row>
    <row r="6" spans="1:7" x14ac:dyDescent="0.25">
      <c r="A6" s="3" t="s">
        <v>617</v>
      </c>
      <c r="B6" s="5">
        <v>359936473320</v>
      </c>
      <c r="C6" s="5">
        <v>350861</v>
      </c>
      <c r="D6" s="5"/>
      <c r="E6" s="5" t="str">
        <f>A6</f>
        <v>ОТЕЧЕСТВЕННЫЕ</v>
      </c>
      <c r="F6" s="44">
        <f t="shared" ref="F6:F7" si="0">(B6/C6)/1000000</f>
        <v>1.0258662926914077</v>
      </c>
      <c r="G6" s="43">
        <f>B6/VLOOKUP("Общий итог",A:B,2,0)</f>
        <v>0.12695849855937558</v>
      </c>
    </row>
    <row r="7" spans="1:7" x14ac:dyDescent="0.25">
      <c r="A7" s="3" t="s">
        <v>606</v>
      </c>
      <c r="B7" s="5">
        <v>2835071912509</v>
      </c>
      <c r="C7" s="5">
        <v>1049917</v>
      </c>
      <c r="D7" s="5"/>
      <c r="E7" s="5"/>
      <c r="F7" s="44">
        <f t="shared" si="0"/>
        <v>2.7002819389618415</v>
      </c>
      <c r="G7" s="43">
        <f>B7/VLOOKUP("Общий итог",A:B,2,0)</f>
        <v>1</v>
      </c>
    </row>
    <row r="10" spans="1:7" x14ac:dyDescent="0.25">
      <c r="A10"/>
      <c r="B10"/>
    </row>
    <row r="11" spans="1:7" x14ac:dyDescent="0.25">
      <c r="A11" s="2" t="s">
        <v>615</v>
      </c>
      <c r="B11" s="8" t="s">
        <v>768</v>
      </c>
    </row>
    <row r="13" spans="1:7" x14ac:dyDescent="0.25">
      <c r="A13" s="2" t="s">
        <v>605</v>
      </c>
      <c r="B13" s="8" t="s">
        <v>969</v>
      </c>
      <c r="C13" s="8" t="s">
        <v>970</v>
      </c>
      <c r="F13" s="42" t="s">
        <v>891</v>
      </c>
      <c r="G13" s="42" t="s">
        <v>892</v>
      </c>
    </row>
    <row r="14" spans="1:7" x14ac:dyDescent="0.25">
      <c r="A14" s="3" t="s">
        <v>611</v>
      </c>
      <c r="B14" s="5">
        <v>1660040449732</v>
      </c>
      <c r="C14" s="5">
        <v>539882</v>
      </c>
      <c r="D14" s="5"/>
      <c r="E14" s="5" t="str">
        <f t="shared" ref="E14:E20" si="1">A14</f>
        <v>КИТАЙ</v>
      </c>
      <c r="F14" s="44">
        <f t="shared" ref="F14:F21" si="2">(B14/C14)/1000000</f>
        <v>3.0748208862899671</v>
      </c>
      <c r="G14" s="43">
        <f>B14/VLOOKUP("Общий итог",A:B,2,0)</f>
        <v>0.58553733413516373</v>
      </c>
    </row>
    <row r="15" spans="1:7" x14ac:dyDescent="0.25">
      <c r="A15" s="3" t="s">
        <v>609</v>
      </c>
      <c r="B15" s="5">
        <v>371679764265</v>
      </c>
      <c r="C15" s="5">
        <v>42784</v>
      </c>
      <c r="D15" s="5"/>
      <c r="E15" s="5" t="str">
        <f t="shared" si="1"/>
        <v>ЕВРОПА</v>
      </c>
      <c r="F15" s="44">
        <f t="shared" si="2"/>
        <v>8.6873542507713157</v>
      </c>
      <c r="G15" s="43">
        <f t="shared" ref="G15:G21" si="3">B15/VLOOKUP("Общий итог",A:B,2,0)</f>
        <v>0.13110064779135303</v>
      </c>
    </row>
    <row r="16" spans="1:7" x14ac:dyDescent="0.25">
      <c r="A16" s="3" t="s">
        <v>604</v>
      </c>
      <c r="B16" s="5">
        <v>359936473320</v>
      </c>
      <c r="C16" s="5">
        <v>350861</v>
      </c>
      <c r="D16" s="5"/>
      <c r="E16" s="5" t="str">
        <f t="shared" si="1"/>
        <v>РОССИЯ</v>
      </c>
      <c r="F16" s="44">
        <f t="shared" si="2"/>
        <v>1.0258662926914077</v>
      </c>
      <c r="G16" s="43">
        <f t="shared" si="3"/>
        <v>0.12695849855937558</v>
      </c>
    </row>
    <row r="17" spans="1:7" x14ac:dyDescent="0.25">
      <c r="A17" s="3" t="s">
        <v>613</v>
      </c>
      <c r="B17" s="5">
        <v>203556211260</v>
      </c>
      <c r="C17" s="5">
        <v>61987</v>
      </c>
      <c r="D17" s="5"/>
      <c r="E17" s="5" t="str">
        <f t="shared" si="1"/>
        <v>КОРЕЯ</v>
      </c>
      <c r="F17" s="44">
        <f t="shared" si="2"/>
        <v>3.2838532476164359</v>
      </c>
      <c r="G17" s="43">
        <f t="shared" si="3"/>
        <v>7.1799311460800139E-2</v>
      </c>
    </row>
    <row r="18" spans="1:7" x14ac:dyDescent="0.25">
      <c r="A18" s="3" t="s">
        <v>608</v>
      </c>
      <c r="B18" s="5">
        <v>200635093453</v>
      </c>
      <c r="C18" s="5">
        <v>46615</v>
      </c>
      <c r="D18" s="5"/>
      <c r="E18" s="5" t="str">
        <f t="shared" si="1"/>
        <v>ЯПОНИЯ</v>
      </c>
      <c r="F18" s="44">
        <f t="shared" si="2"/>
        <v>4.3040886721656122</v>
      </c>
      <c r="G18" s="43">
        <f t="shared" si="3"/>
        <v>7.076896094513549E-2</v>
      </c>
    </row>
    <row r="19" spans="1:7" x14ac:dyDescent="0.25">
      <c r="A19" s="3" t="s">
        <v>612</v>
      </c>
      <c r="B19" s="5">
        <v>39013076679</v>
      </c>
      <c r="C19" s="5">
        <v>7677</v>
      </c>
      <c r="D19" s="5"/>
      <c r="E19" s="5" t="str">
        <f t="shared" si="1"/>
        <v>США</v>
      </c>
      <c r="F19" s="44">
        <f t="shared" si="2"/>
        <v>5.0818127756936295</v>
      </c>
      <c r="G19" s="43">
        <f t="shared" si="3"/>
        <v>1.3760877283876006E-2</v>
      </c>
    </row>
    <row r="20" spans="1:7" x14ac:dyDescent="0.25">
      <c r="A20" s="3" t="s">
        <v>614</v>
      </c>
      <c r="B20" s="5">
        <v>210843800</v>
      </c>
      <c r="C20" s="5">
        <v>111</v>
      </c>
      <c r="D20" s="5"/>
      <c r="E20" s="5" t="str">
        <f t="shared" si="1"/>
        <v>ИРАН</v>
      </c>
      <c r="F20" s="44">
        <f t="shared" si="2"/>
        <v>1.8994936936936937</v>
      </c>
      <c r="G20" s="52">
        <f t="shared" si="3"/>
        <v>7.4369824296063839E-5</v>
      </c>
    </row>
    <row r="21" spans="1:7" x14ac:dyDescent="0.25">
      <c r="A21" s="3" t="s">
        <v>606</v>
      </c>
      <c r="B21" s="5">
        <v>2835071912509</v>
      </c>
      <c r="C21" s="5">
        <v>1049917</v>
      </c>
      <c r="D21" s="5"/>
      <c r="E21" s="5" t="s">
        <v>604</v>
      </c>
      <c r="F21" s="44">
        <f t="shared" si="2"/>
        <v>2.7002819389618415</v>
      </c>
      <c r="G21" s="29">
        <f t="shared" si="3"/>
        <v>1</v>
      </c>
    </row>
    <row r="26" spans="1:7" x14ac:dyDescent="0.25">
      <c r="A26" s="2" t="s">
        <v>615</v>
      </c>
      <c r="B26" s="8" t="s">
        <v>768</v>
      </c>
    </row>
    <row r="27" spans="1:7" x14ac:dyDescent="0.25">
      <c r="A27" s="2" t="s">
        <v>893</v>
      </c>
      <c r="B27" s="8" t="s">
        <v>607</v>
      </c>
    </row>
    <row r="29" spans="1:7" x14ac:dyDescent="0.25">
      <c r="A29" s="2" t="s">
        <v>605</v>
      </c>
      <c r="B29" s="8" t="s">
        <v>969</v>
      </c>
      <c r="C29" s="8" t="s">
        <v>970</v>
      </c>
      <c r="F29" s="42" t="s">
        <v>891</v>
      </c>
      <c r="G29" s="42" t="s">
        <v>892</v>
      </c>
    </row>
    <row r="30" spans="1:7" x14ac:dyDescent="0.25">
      <c r="A30" s="3" t="s">
        <v>773</v>
      </c>
      <c r="B30" s="5">
        <v>2271853267983</v>
      </c>
      <c r="C30" s="5">
        <v>713220</v>
      </c>
      <c r="D30" s="5"/>
      <c r="E30" s="5" t="str">
        <f t="shared" ref="E30:E40" si="4">A30</f>
        <v>SUV</v>
      </c>
      <c r="F30" s="44">
        <f t="shared" ref="F30:F37" si="5">(B30/C30)/1000000</f>
        <v>3.1853471130688988</v>
      </c>
      <c r="G30" s="43">
        <f>B30/VLOOKUP("Общий итог",A:B,2,0)</f>
        <v>0.80133885068630972</v>
      </c>
    </row>
    <row r="31" spans="1:7" x14ac:dyDescent="0.25">
      <c r="A31" s="3" t="s">
        <v>814</v>
      </c>
      <c r="B31" s="5">
        <v>166509642391</v>
      </c>
      <c r="C31" s="5">
        <v>201338</v>
      </c>
      <c r="D31" s="5"/>
      <c r="E31" s="5" t="str">
        <f t="shared" si="4"/>
        <v>B</v>
      </c>
      <c r="F31" s="44">
        <f t="shared" si="5"/>
        <v>0.82701547840447409</v>
      </c>
      <c r="G31" s="43">
        <f t="shared" ref="G31:G37" si="6">B31/VLOOKUP("Общий итог",A:B,2,0)</f>
        <v>5.8732070130680117E-2</v>
      </c>
    </row>
    <row r="32" spans="1:7" x14ac:dyDescent="0.25">
      <c r="A32" s="3" t="s">
        <v>775</v>
      </c>
      <c r="B32" s="5">
        <v>93837499221</v>
      </c>
      <c r="C32" s="5">
        <v>31394</v>
      </c>
      <c r="D32" s="5"/>
      <c r="E32" s="5" t="str">
        <f t="shared" si="4"/>
        <v>D</v>
      </c>
      <c r="F32" s="44">
        <f t="shared" si="5"/>
        <v>2.9890265407721217</v>
      </c>
      <c r="G32" s="43">
        <f t="shared" si="6"/>
        <v>3.309880740836485E-2</v>
      </c>
    </row>
    <row r="33" spans="1:7" x14ac:dyDescent="0.25">
      <c r="A33" s="3" t="s">
        <v>778</v>
      </c>
      <c r="B33" s="5">
        <v>80659689788</v>
      </c>
      <c r="C33" s="5">
        <v>36138</v>
      </c>
      <c r="D33" s="5"/>
      <c r="E33" s="5" t="str">
        <f t="shared" si="4"/>
        <v>C</v>
      </c>
      <c r="F33" s="44">
        <f t="shared" si="5"/>
        <v>2.2319909731584482</v>
      </c>
      <c r="G33" s="43">
        <f t="shared" si="6"/>
        <v>2.8450668017312223E-2</v>
      </c>
    </row>
    <row r="34" spans="1:7" x14ac:dyDescent="0.25">
      <c r="A34" s="3" t="s">
        <v>776</v>
      </c>
      <c r="B34" s="5">
        <v>75935191195</v>
      </c>
      <c r="C34" s="5">
        <v>4698</v>
      </c>
      <c r="D34" s="5"/>
      <c r="E34" s="5" t="str">
        <f t="shared" si="4"/>
        <v>F+S</v>
      </c>
      <c r="F34" s="44">
        <f t="shared" si="5"/>
        <v>16.163301659216685</v>
      </c>
      <c r="G34" s="43">
        <f t="shared" si="6"/>
        <v>2.6784220484833626E-2</v>
      </c>
    </row>
    <row r="35" spans="1:7" x14ac:dyDescent="0.25">
      <c r="A35" s="3" t="s">
        <v>817</v>
      </c>
      <c r="B35" s="5">
        <v>69527399634</v>
      </c>
      <c r="C35" s="5">
        <v>48876</v>
      </c>
      <c r="D35" s="5"/>
      <c r="E35" s="5" t="str">
        <f t="shared" si="4"/>
        <v>B+</v>
      </c>
      <c r="F35" s="44">
        <f t="shared" si="5"/>
        <v>1.422526385833538</v>
      </c>
      <c r="G35" s="43">
        <f t="shared" si="6"/>
        <v>2.4524033879785856E-2</v>
      </c>
    </row>
    <row r="36" spans="1:7" x14ac:dyDescent="0.25">
      <c r="A36" s="3" t="s">
        <v>809</v>
      </c>
      <c r="B36" s="5">
        <v>43252449658</v>
      </c>
      <c r="C36" s="5">
        <v>8088</v>
      </c>
      <c r="D36" s="5"/>
      <c r="E36" s="5" t="str">
        <f t="shared" si="4"/>
        <v>Minivan</v>
      </c>
      <c r="F36" s="44">
        <f t="shared" si="5"/>
        <v>5.3477311644411474</v>
      </c>
      <c r="G36" s="43">
        <f t="shared" si="6"/>
        <v>1.5256209010840283E-2</v>
      </c>
    </row>
    <row r="37" spans="1:7" x14ac:dyDescent="0.25">
      <c r="A37" s="3" t="s">
        <v>774</v>
      </c>
      <c r="B37" s="5">
        <v>31534315170</v>
      </c>
      <c r="C37" s="5">
        <v>4986</v>
      </c>
      <c r="D37" s="5"/>
      <c r="E37" s="5" t="str">
        <f t="shared" si="4"/>
        <v>E</v>
      </c>
      <c r="F37" s="44">
        <f t="shared" si="5"/>
        <v>6.3245718351383866</v>
      </c>
      <c r="G37" s="43">
        <f t="shared" si="6"/>
        <v>1.1122933083588896E-2</v>
      </c>
    </row>
    <row r="38" spans="1:7" x14ac:dyDescent="0.25">
      <c r="A38" s="3" t="s">
        <v>811</v>
      </c>
      <c r="B38" s="5">
        <v>1584852859</v>
      </c>
      <c r="C38" s="5">
        <v>1071</v>
      </c>
      <c r="E38" s="5" t="str">
        <f t="shared" si="4"/>
        <v>A</v>
      </c>
      <c r="F38" s="44">
        <f t="shared" ref="F38:F39" si="7">(B38/C38)/1000000</f>
        <v>1.4797879169000934</v>
      </c>
      <c r="G38" s="43">
        <f t="shared" ref="G38:G39" si="8">B38/VLOOKUP("Общий итог",A:B,2,0)</f>
        <v>5.5901681082841631E-4</v>
      </c>
    </row>
    <row r="39" spans="1:7" x14ac:dyDescent="0.25">
      <c r="A39" s="3" t="s">
        <v>819</v>
      </c>
      <c r="B39" s="5">
        <v>271446230</v>
      </c>
      <c r="C39" s="5">
        <v>67</v>
      </c>
      <c r="E39" s="5" t="str">
        <f t="shared" si="4"/>
        <v>MPV</v>
      </c>
      <c r="F39" s="44">
        <f t="shared" si="7"/>
        <v>4.0514362686567162</v>
      </c>
      <c r="G39" s="29">
        <f t="shared" si="8"/>
        <v>9.5745800592329165E-5</v>
      </c>
    </row>
    <row r="40" spans="1:7" x14ac:dyDescent="0.25">
      <c r="A40" s="3" t="s">
        <v>812</v>
      </c>
      <c r="B40" s="5">
        <v>106158380</v>
      </c>
      <c r="C40" s="5">
        <v>41</v>
      </c>
      <c r="E40" s="5" t="str">
        <f t="shared" si="4"/>
        <v>UNSPEC</v>
      </c>
    </row>
    <row r="41" spans="1:7" x14ac:dyDescent="0.25">
      <c r="A41" s="3" t="s">
        <v>606</v>
      </c>
      <c r="B41" s="5">
        <v>2835071912509</v>
      </c>
      <c r="C41" s="5">
        <v>1049917</v>
      </c>
    </row>
    <row r="42" spans="1:7" x14ac:dyDescent="0.25">
      <c r="A42"/>
      <c r="B42"/>
      <c r="C4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J924"/>
  <sheetViews>
    <sheetView workbookViewId="0">
      <pane ySplit="1" topLeftCell="A649" activePane="bottomLeft" state="frozen"/>
      <selection activeCell="D670" sqref="D670"/>
      <selection pane="bottomLeft" activeCell="D670" sqref="D670"/>
    </sheetView>
  </sheetViews>
  <sheetFormatPr defaultRowHeight="15" x14ac:dyDescent="0.25"/>
  <cols>
    <col min="1" max="1" width="14.7109375" customWidth="1"/>
    <col min="2" max="2" width="25.28515625" customWidth="1"/>
    <col min="4" max="5" width="13.5703125" customWidth="1"/>
    <col min="6" max="6" width="16.85546875" customWidth="1"/>
    <col min="7" max="7" width="13.28515625" customWidth="1"/>
    <col min="8" max="8" width="17" customWidth="1"/>
    <col min="9" max="10" width="18.85546875" style="8" customWidth="1"/>
  </cols>
  <sheetData>
    <row r="1" spans="1:10" x14ac:dyDescent="0.25">
      <c r="A1" s="37" t="s">
        <v>769</v>
      </c>
      <c r="B1" s="37" t="s">
        <v>770</v>
      </c>
      <c r="C1" s="38" t="s">
        <v>771</v>
      </c>
      <c r="D1" s="39" t="s">
        <v>772</v>
      </c>
      <c r="E1" s="59" t="s">
        <v>965</v>
      </c>
      <c r="F1" s="59" t="s">
        <v>966</v>
      </c>
      <c r="G1" s="59" t="s">
        <v>967</v>
      </c>
      <c r="H1" s="59" t="s">
        <v>968</v>
      </c>
      <c r="I1" s="39" t="s">
        <v>893</v>
      </c>
      <c r="J1" s="39" t="s">
        <v>615</v>
      </c>
    </row>
    <row r="2" spans="1:10" x14ac:dyDescent="0.25">
      <c r="A2" s="65" t="s">
        <v>1</v>
      </c>
      <c r="B2" s="65" t="s">
        <v>2</v>
      </c>
      <c r="C2" s="65" t="s">
        <v>775</v>
      </c>
      <c r="D2" s="40">
        <v>0</v>
      </c>
      <c r="E2" s="40"/>
      <c r="F2" s="40"/>
      <c r="G2" s="40">
        <v>3</v>
      </c>
      <c r="H2" s="40">
        <v>7500000</v>
      </c>
      <c r="I2" s="40" t="str">
        <f>VLOOKUP(A2,СПРАВОЧНИК!B:D,2,0)</f>
        <v>ЯПОНИЯ</v>
      </c>
      <c r="J2" s="40" t="str">
        <f>VLOOKUP(A2,СПРАВОЧНИК!B:D,3,0)</f>
        <v>ИНОМАРКИ</v>
      </c>
    </row>
    <row r="3" spans="1:10" x14ac:dyDescent="0.25">
      <c r="A3" s="65" t="s">
        <v>1</v>
      </c>
      <c r="B3" s="65" t="s">
        <v>1103</v>
      </c>
      <c r="C3" s="65" t="s">
        <v>778</v>
      </c>
      <c r="D3" s="40">
        <v>0</v>
      </c>
      <c r="E3" s="41"/>
      <c r="F3" s="41"/>
      <c r="G3" s="40">
        <v>1</v>
      </c>
      <c r="H3" s="40">
        <v>6670000</v>
      </c>
      <c r="I3" s="40" t="str">
        <f>VLOOKUP(A3,СПРАВОЧНИК!B:D,2,0)</f>
        <v>ЯПОНИЯ</v>
      </c>
      <c r="J3" s="40" t="str">
        <f>VLOOKUP(A3,СПРАВОЧНИК!B:D,3,0)</f>
        <v>ИНОМАРКИ</v>
      </c>
    </row>
    <row r="4" spans="1:10" x14ac:dyDescent="0.25">
      <c r="A4" s="65" t="s">
        <v>1</v>
      </c>
      <c r="B4" s="65" t="s">
        <v>3</v>
      </c>
      <c r="C4" s="65" t="s">
        <v>773</v>
      </c>
      <c r="D4" s="40">
        <v>9590000</v>
      </c>
      <c r="E4" s="41">
        <v>5</v>
      </c>
      <c r="F4" s="41">
        <v>47950000</v>
      </c>
      <c r="G4" s="40">
        <v>37</v>
      </c>
      <c r="H4" s="40">
        <v>342486330</v>
      </c>
      <c r="I4" s="40" t="str">
        <f>VLOOKUP(A4,СПРАВОЧНИК!B:D,2,0)</f>
        <v>ЯПОНИЯ</v>
      </c>
      <c r="J4" s="40" t="str">
        <f>VLOOKUP(A4,СПРАВОЧНИК!B:D,3,0)</f>
        <v>ИНОМАРКИ</v>
      </c>
    </row>
    <row r="5" spans="1:10" x14ac:dyDescent="0.25">
      <c r="A5" s="65" t="s">
        <v>1</v>
      </c>
      <c r="B5" s="65" t="s">
        <v>4</v>
      </c>
      <c r="C5" s="65" t="s">
        <v>773</v>
      </c>
      <c r="D5" s="40">
        <v>0</v>
      </c>
      <c r="E5" s="41"/>
      <c r="F5" s="41"/>
      <c r="G5" s="40">
        <v>13</v>
      </c>
      <c r="H5" s="40">
        <v>99180000</v>
      </c>
      <c r="I5" s="40" t="str">
        <f>VLOOKUP(A5,СПРАВОЧНИК!B:D,2,0)</f>
        <v>ЯПОНИЯ</v>
      </c>
      <c r="J5" s="40" t="str">
        <f>VLOOKUP(A5,СПРАВОЧНИК!B:D,3,0)</f>
        <v>ИНОМАРКИ</v>
      </c>
    </row>
    <row r="6" spans="1:10" x14ac:dyDescent="0.25">
      <c r="A6" s="65" t="s">
        <v>1</v>
      </c>
      <c r="B6" s="65" t="s">
        <v>5</v>
      </c>
      <c r="C6" s="65" t="s">
        <v>774</v>
      </c>
      <c r="D6" s="40">
        <v>9250000</v>
      </c>
      <c r="E6" s="41">
        <v>1</v>
      </c>
      <c r="F6" s="41">
        <v>9250000</v>
      </c>
      <c r="G6" s="40">
        <v>13</v>
      </c>
      <c r="H6" s="40">
        <v>114350000</v>
      </c>
      <c r="I6" s="40" t="str">
        <f>VLOOKUP(A6,СПРАВОЧНИК!B:D,2,0)</f>
        <v>ЯПОНИЯ</v>
      </c>
      <c r="J6" s="40" t="str">
        <f>VLOOKUP(A6,СПРАВОЧНИК!B:D,3,0)</f>
        <v>ИНОМАРКИ</v>
      </c>
    </row>
    <row r="7" spans="1:10" x14ac:dyDescent="0.25">
      <c r="A7" s="65" t="s">
        <v>981</v>
      </c>
      <c r="B7" s="65" t="s">
        <v>1042</v>
      </c>
      <c r="C7" s="65" t="s">
        <v>819</v>
      </c>
      <c r="D7" s="40">
        <v>0</v>
      </c>
      <c r="E7" s="40"/>
      <c r="F7" s="40"/>
      <c r="G7" s="40">
        <v>1</v>
      </c>
      <c r="H7" s="40">
        <v>3669000</v>
      </c>
      <c r="I7" s="40" t="str">
        <f>VLOOKUP(A7,СПРАВОЧНИК!B:D,2,0)</f>
        <v>КИТАЙ</v>
      </c>
      <c r="J7" s="40" t="str">
        <f>VLOOKUP(A7,СПРАВОЧНИК!B:D,3,0)</f>
        <v>ИНОМАРКИ</v>
      </c>
    </row>
    <row r="8" spans="1:10" x14ac:dyDescent="0.25">
      <c r="A8" s="65" t="s">
        <v>981</v>
      </c>
      <c r="B8" s="65" t="s">
        <v>982</v>
      </c>
      <c r="C8" s="65" t="s">
        <v>773</v>
      </c>
      <c r="D8" s="40">
        <v>2990000</v>
      </c>
      <c r="E8" s="41">
        <v>16</v>
      </c>
      <c r="F8" s="41">
        <v>47840000</v>
      </c>
      <c r="G8" s="40">
        <v>112</v>
      </c>
      <c r="H8" s="40">
        <v>333080000</v>
      </c>
      <c r="I8" s="40" t="str">
        <f>VLOOKUP(A8,СПРАВОЧНИК!B:D,2,0)</f>
        <v>КИТАЙ</v>
      </c>
      <c r="J8" s="40" t="str">
        <f>VLOOKUP(A8,СПРАВОЧНИК!B:D,3,0)</f>
        <v>ИНОМАРКИ</v>
      </c>
    </row>
    <row r="9" spans="1:10" x14ac:dyDescent="0.25">
      <c r="A9" s="65" t="s">
        <v>981</v>
      </c>
      <c r="B9" s="65" t="s">
        <v>997</v>
      </c>
      <c r="C9" s="65" t="s">
        <v>778</v>
      </c>
      <c r="D9" s="40">
        <v>0</v>
      </c>
      <c r="E9" s="40"/>
      <c r="F9" s="40"/>
      <c r="G9" s="40">
        <v>1</v>
      </c>
      <c r="H9" s="40">
        <v>2800000</v>
      </c>
      <c r="I9" s="40" t="str">
        <f>VLOOKUP(A9,СПРАВОЧНИК!B:D,2,0)</f>
        <v>КИТАЙ</v>
      </c>
      <c r="J9" s="40" t="str">
        <f>VLOOKUP(A9,СПРАВОЧНИК!B:D,3,0)</f>
        <v>ИНОМАРКИ</v>
      </c>
    </row>
    <row r="10" spans="1:10" x14ac:dyDescent="0.25">
      <c r="A10" s="65" t="s">
        <v>6</v>
      </c>
      <c r="B10" s="65" t="s">
        <v>7</v>
      </c>
      <c r="C10" s="65" t="s">
        <v>775</v>
      </c>
      <c r="D10" s="40">
        <v>7575000</v>
      </c>
      <c r="E10" s="40">
        <v>4</v>
      </c>
      <c r="F10" s="40">
        <v>30300000</v>
      </c>
      <c r="G10" s="40">
        <v>24</v>
      </c>
      <c r="H10" s="40">
        <v>178280000</v>
      </c>
      <c r="I10" s="40" t="str">
        <f>VLOOKUP(A10,СПРАВОЧНИК!B:D,2,0)</f>
        <v>ЕВРОПА</v>
      </c>
      <c r="J10" s="40" t="str">
        <f>VLOOKUP(A10,СПРАВОЧНИК!B:D,3,0)</f>
        <v>ИНОМАРКИ</v>
      </c>
    </row>
    <row r="11" spans="1:10" x14ac:dyDescent="0.25">
      <c r="A11" s="65" t="s">
        <v>6</v>
      </c>
      <c r="B11" s="65" t="s">
        <v>8</v>
      </c>
      <c r="C11" s="65" t="s">
        <v>773</v>
      </c>
      <c r="D11" s="40">
        <v>0</v>
      </c>
      <c r="E11" s="41"/>
      <c r="F11" s="41"/>
      <c r="G11" s="40">
        <v>18</v>
      </c>
      <c r="H11" s="40">
        <v>129539890</v>
      </c>
      <c r="I11" s="40" t="str">
        <f>VLOOKUP(A11,СПРАВОЧНИК!B:D,2,0)</f>
        <v>ЕВРОПА</v>
      </c>
      <c r="J11" s="40" t="str">
        <f>VLOOKUP(A11,СПРАВОЧНИК!B:D,3,0)</f>
        <v>ИНОМАРКИ</v>
      </c>
    </row>
    <row r="12" spans="1:10" x14ac:dyDescent="0.25">
      <c r="A12" s="65" t="s">
        <v>6</v>
      </c>
      <c r="B12" s="65" t="s">
        <v>9</v>
      </c>
      <c r="C12" s="65" t="s">
        <v>773</v>
      </c>
      <c r="D12" s="40">
        <v>0</v>
      </c>
      <c r="E12" s="41"/>
      <c r="F12" s="41"/>
      <c r="G12" s="40">
        <v>1</v>
      </c>
      <c r="H12" s="40">
        <v>4490000</v>
      </c>
      <c r="I12" s="40" t="str">
        <f>VLOOKUP(A12,СПРАВОЧНИК!B:D,2,0)</f>
        <v>ЕВРОПА</v>
      </c>
      <c r="J12" s="40" t="str">
        <f>VLOOKUP(A12,СПРАВОЧНИК!B:D,3,0)</f>
        <v>ИНОМАРКИ</v>
      </c>
    </row>
    <row r="13" spans="1:10" x14ac:dyDescent="0.25">
      <c r="A13" s="65" t="s">
        <v>10</v>
      </c>
      <c r="B13" s="65" t="s">
        <v>11</v>
      </c>
      <c r="C13" s="65" t="s">
        <v>774</v>
      </c>
      <c r="D13" s="40">
        <v>0</v>
      </c>
      <c r="E13" s="41"/>
      <c r="F13" s="41"/>
      <c r="G13" s="40">
        <v>1</v>
      </c>
      <c r="H13" s="40">
        <v>11600000</v>
      </c>
      <c r="I13" s="40" t="str">
        <f>VLOOKUP(A13,СПРАВОЧНИК!B:D,2,0)</f>
        <v>ЕВРОПА</v>
      </c>
      <c r="J13" s="40" t="str">
        <f>VLOOKUP(A13,СПРАВОЧНИК!B:D,3,0)</f>
        <v>ИНОМАРКИ</v>
      </c>
    </row>
    <row r="14" spans="1:10" x14ac:dyDescent="0.25">
      <c r="A14" s="65" t="s">
        <v>10</v>
      </c>
      <c r="B14" s="65" t="s">
        <v>12</v>
      </c>
      <c r="C14" s="65" t="s">
        <v>776</v>
      </c>
      <c r="D14" s="40">
        <v>0</v>
      </c>
      <c r="E14" s="41"/>
      <c r="F14" s="41"/>
      <c r="G14" s="40">
        <v>4</v>
      </c>
      <c r="H14" s="40">
        <v>58400000</v>
      </c>
      <c r="I14" s="40" t="str">
        <f>VLOOKUP(A14,СПРАВОЧНИК!B:D,2,0)</f>
        <v>ЕВРОПА</v>
      </c>
      <c r="J14" s="40" t="str">
        <f>VLOOKUP(A14,СПРАВОЧНИК!B:D,3,0)</f>
        <v>ИНОМАРКИ</v>
      </c>
    </row>
    <row r="15" spans="1:10" x14ac:dyDescent="0.25">
      <c r="A15" s="65" t="s">
        <v>10</v>
      </c>
      <c r="B15" s="65" t="s">
        <v>934</v>
      </c>
      <c r="C15" s="65" t="s">
        <v>774</v>
      </c>
      <c r="D15" s="40">
        <v>0</v>
      </c>
      <c r="E15" s="41"/>
      <c r="F15" s="41"/>
      <c r="G15" s="40">
        <v>1</v>
      </c>
      <c r="H15" s="40">
        <v>12500000</v>
      </c>
      <c r="I15" s="40" t="str">
        <f>VLOOKUP(A15,СПРАВОЧНИК!B:D,2,0)</f>
        <v>ЕВРОПА</v>
      </c>
      <c r="J15" s="40" t="str">
        <f>VLOOKUP(A15,СПРАВОЧНИК!B:D,3,0)</f>
        <v>ИНОМАРКИ</v>
      </c>
    </row>
    <row r="16" spans="1:10" x14ac:dyDescent="0.25">
      <c r="A16" s="65" t="s">
        <v>10</v>
      </c>
      <c r="B16" s="65" t="s">
        <v>983</v>
      </c>
      <c r="C16" s="65" t="s">
        <v>774</v>
      </c>
      <c r="D16" s="40">
        <v>0</v>
      </c>
      <c r="E16" s="41"/>
      <c r="F16" s="41"/>
      <c r="G16" s="40">
        <v>1</v>
      </c>
      <c r="H16" s="40">
        <v>15500000</v>
      </c>
      <c r="I16" s="40" t="str">
        <f>VLOOKUP(A16,СПРАВОЧНИК!B:D,2,0)</f>
        <v>ЕВРОПА</v>
      </c>
      <c r="J16" s="40" t="str">
        <f>VLOOKUP(A16,СПРАВОЧНИК!B:D,3,0)</f>
        <v>ИНОМАРКИ</v>
      </c>
    </row>
    <row r="17" spans="1:10" x14ac:dyDescent="0.25">
      <c r="A17" s="65" t="s">
        <v>10</v>
      </c>
      <c r="B17" s="65" t="s">
        <v>642</v>
      </c>
      <c r="C17" s="65" t="s">
        <v>773</v>
      </c>
      <c r="D17" s="40">
        <v>21800000</v>
      </c>
      <c r="E17" s="41">
        <v>1</v>
      </c>
      <c r="F17" s="41">
        <v>21800000</v>
      </c>
      <c r="G17" s="40">
        <v>10</v>
      </c>
      <c r="H17" s="40">
        <v>242788800</v>
      </c>
      <c r="I17" s="40" t="str">
        <f>VLOOKUP(A17,СПРАВОЧНИК!B:D,2,0)</f>
        <v>ЕВРОПА</v>
      </c>
      <c r="J17" s="40" t="str">
        <f>VLOOKUP(A17,СПРАВОЧНИК!B:D,3,0)</f>
        <v>ИНОМАРКИ</v>
      </c>
    </row>
    <row r="18" spans="1:10" x14ac:dyDescent="0.25">
      <c r="A18" s="65" t="s">
        <v>13</v>
      </c>
      <c r="B18" s="65" t="s">
        <v>14</v>
      </c>
      <c r="C18" s="65" t="s">
        <v>776</v>
      </c>
      <c r="D18" s="40">
        <v>0</v>
      </c>
      <c r="E18" s="41"/>
      <c r="F18" s="41"/>
      <c r="G18" s="40">
        <v>1</v>
      </c>
      <c r="H18" s="40">
        <v>4620000</v>
      </c>
      <c r="I18" s="40" t="str">
        <f>VLOOKUP(A18,СПРАВОЧНИК!B:D,2,0)</f>
        <v>ЕВРОПА</v>
      </c>
      <c r="J18" s="40" t="str">
        <f>VLOOKUP(A18,СПРАВОЧНИК!B:D,3,0)</f>
        <v>ИНОМАРКИ</v>
      </c>
    </row>
    <row r="19" spans="1:10" x14ac:dyDescent="0.25">
      <c r="A19" s="65" t="s">
        <v>16</v>
      </c>
      <c r="B19" s="65" t="s">
        <v>17</v>
      </c>
      <c r="C19" s="65" t="s">
        <v>776</v>
      </c>
      <c r="D19" s="40">
        <v>0</v>
      </c>
      <c r="E19" s="41"/>
      <c r="F19" s="41"/>
      <c r="G19" s="40">
        <v>1</v>
      </c>
      <c r="H19" s="40">
        <v>18057000</v>
      </c>
      <c r="I19" s="40" t="str">
        <f>VLOOKUP(A19,СПРАВОЧНИК!B:D,2,0)</f>
        <v>ЕВРОПА</v>
      </c>
      <c r="J19" s="40" t="str">
        <f>VLOOKUP(A19,СПРАВОЧНИК!B:D,3,0)</f>
        <v>ИНОМАРКИ</v>
      </c>
    </row>
    <row r="20" spans="1:10" x14ac:dyDescent="0.25">
      <c r="A20" s="65" t="s">
        <v>16</v>
      </c>
      <c r="B20" s="65" t="s">
        <v>620</v>
      </c>
      <c r="C20" s="65" t="s">
        <v>776</v>
      </c>
      <c r="D20" s="40">
        <v>0</v>
      </c>
      <c r="E20" s="40"/>
      <c r="F20" s="40"/>
      <c r="G20" s="40">
        <v>2</v>
      </c>
      <c r="H20" s="40">
        <v>76679736</v>
      </c>
      <c r="I20" s="40" t="str">
        <f>VLOOKUP(A20,СПРАВОЧНИК!B:D,2,0)</f>
        <v>ЕВРОПА</v>
      </c>
      <c r="J20" s="40" t="str">
        <f>VLOOKUP(A20,СПРАВОЧНИК!B:D,3,0)</f>
        <v>ИНОМАРКИ</v>
      </c>
    </row>
    <row r="21" spans="1:10" x14ac:dyDescent="0.25">
      <c r="A21" s="65" t="s">
        <v>16</v>
      </c>
      <c r="B21" s="65" t="s">
        <v>18</v>
      </c>
      <c r="C21" s="65" t="s">
        <v>773</v>
      </c>
      <c r="D21" s="40">
        <v>18245000</v>
      </c>
      <c r="E21" s="41">
        <v>1</v>
      </c>
      <c r="F21" s="41">
        <v>18245000</v>
      </c>
      <c r="G21" s="40">
        <v>7</v>
      </c>
      <c r="H21" s="40">
        <v>127715000</v>
      </c>
      <c r="I21" s="40" t="str">
        <f>VLOOKUP(A21,СПРАВОЧНИК!B:D,2,0)</f>
        <v>ЕВРОПА</v>
      </c>
      <c r="J21" s="40" t="str">
        <f>VLOOKUP(A21,СПРАВОЧНИК!B:D,3,0)</f>
        <v>ИНОМАРКИ</v>
      </c>
    </row>
    <row r="22" spans="1:10" x14ac:dyDescent="0.25">
      <c r="A22" s="65" t="s">
        <v>16</v>
      </c>
      <c r="B22" s="65" t="s">
        <v>935</v>
      </c>
      <c r="C22" s="65" t="s">
        <v>776</v>
      </c>
      <c r="D22" s="40">
        <v>0</v>
      </c>
      <c r="E22" s="40"/>
      <c r="F22" s="40"/>
      <c r="G22" s="40">
        <v>1</v>
      </c>
      <c r="H22" s="40">
        <v>34560000</v>
      </c>
      <c r="I22" s="40" t="str">
        <f>VLOOKUP(A22,СПРАВОЧНИК!B:D,2,0)</f>
        <v>ЕВРОПА</v>
      </c>
      <c r="J22" s="40" t="str">
        <f>VLOOKUP(A22,СПРАВОЧНИК!B:D,3,0)</f>
        <v>ИНОМАРКИ</v>
      </c>
    </row>
    <row r="23" spans="1:10" x14ac:dyDescent="0.25">
      <c r="A23" s="65" t="s">
        <v>19</v>
      </c>
      <c r="B23" s="65" t="s">
        <v>1074</v>
      </c>
      <c r="C23" s="65" t="s">
        <v>814</v>
      </c>
      <c r="D23" s="40">
        <v>0</v>
      </c>
      <c r="E23" s="40"/>
      <c r="F23" s="40"/>
      <c r="G23" s="40">
        <v>1</v>
      </c>
      <c r="H23" s="40">
        <v>1425000</v>
      </c>
      <c r="I23" s="40" t="str">
        <f>VLOOKUP(A23,СПРАВОЧНИК!B:D,2,0)</f>
        <v>ЕВРОПА</v>
      </c>
      <c r="J23" s="40" t="str">
        <f>VLOOKUP(A23,СПРАВОЧНИК!B:D,3,0)</f>
        <v>ИНОМАРКИ</v>
      </c>
    </row>
    <row r="24" spans="1:10" x14ac:dyDescent="0.25">
      <c r="A24" s="65" t="s">
        <v>19</v>
      </c>
      <c r="B24" s="65" t="s">
        <v>777</v>
      </c>
      <c r="C24" s="65" t="s">
        <v>778</v>
      </c>
      <c r="D24" s="40">
        <v>0</v>
      </c>
      <c r="E24" s="41"/>
      <c r="F24" s="41"/>
      <c r="G24" s="40">
        <v>47</v>
      </c>
      <c r="H24" s="40">
        <v>197770170</v>
      </c>
      <c r="I24" s="40" t="str">
        <f>VLOOKUP(A24,СПРАВОЧНИК!B:D,2,0)</f>
        <v>ЕВРОПА</v>
      </c>
      <c r="J24" s="40" t="str">
        <f>VLOOKUP(A24,СПРАВОЧНИК!B:D,3,0)</f>
        <v>ИНОМАРКИ</v>
      </c>
    </row>
    <row r="25" spans="1:10" x14ac:dyDescent="0.25">
      <c r="A25" s="65" t="s">
        <v>19</v>
      </c>
      <c r="B25" s="65" t="s">
        <v>779</v>
      </c>
      <c r="C25" s="65" t="s">
        <v>778</v>
      </c>
      <c r="D25" s="40">
        <v>0</v>
      </c>
      <c r="E25" s="40"/>
      <c r="F25" s="40"/>
      <c r="G25" s="40">
        <v>4</v>
      </c>
      <c r="H25" s="40">
        <v>17200000</v>
      </c>
      <c r="I25" s="40" t="str">
        <f>VLOOKUP(A25,СПРАВОЧНИК!B:D,2,0)</f>
        <v>ЕВРОПА</v>
      </c>
      <c r="J25" s="40" t="str">
        <f>VLOOKUP(A25,СПРАВОЧНИК!B:D,3,0)</f>
        <v>ИНОМАРКИ</v>
      </c>
    </row>
    <row r="26" spans="1:10" x14ac:dyDescent="0.25">
      <c r="A26" s="65" t="s">
        <v>19</v>
      </c>
      <c r="B26" s="65" t="s">
        <v>780</v>
      </c>
      <c r="C26" s="65" t="s">
        <v>775</v>
      </c>
      <c r="D26" s="40">
        <v>6390000</v>
      </c>
      <c r="E26" s="40">
        <v>16</v>
      </c>
      <c r="F26" s="40">
        <v>102240000</v>
      </c>
      <c r="G26" s="40">
        <v>167</v>
      </c>
      <c r="H26" s="40">
        <v>980309914</v>
      </c>
      <c r="I26" s="40" t="str">
        <f>VLOOKUP(A26,СПРАВОЧНИК!B:D,2,0)</f>
        <v>ЕВРОПА</v>
      </c>
      <c r="J26" s="40" t="str">
        <f>VLOOKUP(A26,СПРАВОЧНИК!B:D,3,0)</f>
        <v>ИНОМАРКИ</v>
      </c>
    </row>
    <row r="27" spans="1:10" x14ac:dyDescent="0.25">
      <c r="A27" s="65" t="s">
        <v>19</v>
      </c>
      <c r="B27" s="65" t="s">
        <v>781</v>
      </c>
      <c r="C27" s="65" t="s">
        <v>776</v>
      </c>
      <c r="D27" s="40">
        <v>6662000</v>
      </c>
      <c r="E27" s="40">
        <v>3</v>
      </c>
      <c r="F27" s="40">
        <v>19986000</v>
      </c>
      <c r="G27" s="40">
        <v>142</v>
      </c>
      <c r="H27" s="40">
        <v>867992937</v>
      </c>
      <c r="I27" s="40" t="str">
        <f>VLOOKUP(A27,СПРАВОЧНИК!B:D,2,0)</f>
        <v>ЕВРОПА</v>
      </c>
      <c r="J27" s="40" t="str">
        <f>VLOOKUP(A27,СПРАВОЧНИК!B:D,3,0)</f>
        <v>ИНОМАРКИ</v>
      </c>
    </row>
    <row r="28" spans="1:10" x14ac:dyDescent="0.25">
      <c r="A28" s="65" t="s">
        <v>19</v>
      </c>
      <c r="B28" s="65" t="s">
        <v>782</v>
      </c>
      <c r="C28" s="65" t="s">
        <v>774</v>
      </c>
      <c r="D28" s="40">
        <v>6234709</v>
      </c>
      <c r="E28" s="40">
        <v>34</v>
      </c>
      <c r="F28" s="40">
        <v>211980106</v>
      </c>
      <c r="G28" s="40">
        <v>348</v>
      </c>
      <c r="H28" s="40">
        <v>2720198458</v>
      </c>
      <c r="I28" s="40" t="str">
        <f>VLOOKUP(A28,СПРАВОЧНИК!B:D,2,0)</f>
        <v>ЕВРОПА</v>
      </c>
      <c r="J28" s="40" t="str">
        <f>VLOOKUP(A28,СПРАВОЧНИК!B:D,3,0)</f>
        <v>ИНОМАРКИ</v>
      </c>
    </row>
    <row r="29" spans="1:10" x14ac:dyDescent="0.25">
      <c r="A29" s="65" t="s">
        <v>19</v>
      </c>
      <c r="B29" s="65" t="s">
        <v>783</v>
      </c>
      <c r="C29" s="65" t="s">
        <v>776</v>
      </c>
      <c r="D29" s="40">
        <v>8903537</v>
      </c>
      <c r="E29" s="40">
        <v>5</v>
      </c>
      <c r="F29" s="40">
        <v>44517685</v>
      </c>
      <c r="G29" s="40">
        <v>53</v>
      </c>
      <c r="H29" s="40">
        <v>410184000</v>
      </c>
      <c r="I29" s="40" t="str">
        <f>VLOOKUP(A29,СПРАВОЧНИК!B:D,2,0)</f>
        <v>ЕВРОПА</v>
      </c>
      <c r="J29" s="40" t="str">
        <f>VLOOKUP(A29,СПРАВОЧНИК!B:D,3,0)</f>
        <v>ИНОМАРКИ</v>
      </c>
    </row>
    <row r="30" spans="1:10" x14ac:dyDescent="0.25">
      <c r="A30" s="65" t="s">
        <v>19</v>
      </c>
      <c r="B30" s="65" t="s">
        <v>784</v>
      </c>
      <c r="C30" s="65" t="s">
        <v>776</v>
      </c>
      <c r="D30" s="40">
        <v>12732000</v>
      </c>
      <c r="E30" s="40">
        <v>7</v>
      </c>
      <c r="F30" s="40">
        <v>89124000</v>
      </c>
      <c r="G30" s="40">
        <v>106</v>
      </c>
      <c r="H30" s="40">
        <v>1151045975</v>
      </c>
      <c r="I30" s="40" t="str">
        <f>VLOOKUP(A30,СПРАВОЧНИК!B:D,2,0)</f>
        <v>ЕВРОПА</v>
      </c>
      <c r="J30" s="40" t="str">
        <f>VLOOKUP(A30,СПРАВОЧНИК!B:D,3,0)</f>
        <v>ИНОМАРКИ</v>
      </c>
    </row>
    <row r="31" spans="1:10" x14ac:dyDescent="0.25">
      <c r="A31" s="65" t="s">
        <v>19</v>
      </c>
      <c r="B31" s="65" t="s">
        <v>785</v>
      </c>
      <c r="C31" s="65" t="s">
        <v>773</v>
      </c>
      <c r="D31" s="40">
        <v>10033077</v>
      </c>
      <c r="E31" s="41">
        <v>10</v>
      </c>
      <c r="F31" s="41">
        <v>100330770</v>
      </c>
      <c r="G31" s="40">
        <v>156</v>
      </c>
      <c r="H31" s="40">
        <v>1471232895</v>
      </c>
      <c r="I31" s="40" t="str">
        <f>VLOOKUP(A31,СПРАВОЧНИК!B:D,2,0)</f>
        <v>ЕВРОПА</v>
      </c>
      <c r="J31" s="40" t="str">
        <f>VLOOKUP(A31,СПРАВОЧНИК!B:D,3,0)</f>
        <v>ИНОМАРКИ</v>
      </c>
    </row>
    <row r="32" spans="1:10" x14ac:dyDescent="0.25">
      <c r="A32" s="65" t="s">
        <v>19</v>
      </c>
      <c r="B32" s="65" t="s">
        <v>786</v>
      </c>
      <c r="C32" s="65" t="s">
        <v>776</v>
      </c>
      <c r="D32" s="40">
        <v>0</v>
      </c>
      <c r="E32" s="40"/>
      <c r="F32" s="40"/>
      <c r="G32" s="40">
        <v>7</v>
      </c>
      <c r="H32" s="40">
        <v>84004090</v>
      </c>
      <c r="I32" s="40" t="str">
        <f>VLOOKUP(A32,СПРАВОЧНИК!B:D,2,0)</f>
        <v>ЕВРОПА</v>
      </c>
      <c r="J32" s="40" t="str">
        <f>VLOOKUP(A32,СПРАВОЧНИК!B:D,3,0)</f>
        <v>ИНОМАРКИ</v>
      </c>
    </row>
    <row r="33" spans="1:10" x14ac:dyDescent="0.25">
      <c r="A33" s="65" t="s">
        <v>19</v>
      </c>
      <c r="B33" s="65" t="s">
        <v>787</v>
      </c>
      <c r="C33" s="65" t="s">
        <v>773</v>
      </c>
      <c r="D33" s="40">
        <v>4365000</v>
      </c>
      <c r="E33" s="40">
        <v>2</v>
      </c>
      <c r="F33" s="40">
        <v>8730000</v>
      </c>
      <c r="G33" s="40">
        <v>19</v>
      </c>
      <c r="H33" s="40">
        <v>84360800</v>
      </c>
      <c r="I33" s="40" t="str">
        <f>VLOOKUP(A33,СПРАВОЧНИК!B:D,2,0)</f>
        <v>ЕВРОПА</v>
      </c>
      <c r="J33" s="40" t="str">
        <f>VLOOKUP(A33,СПРАВОЧНИК!B:D,3,0)</f>
        <v>ИНОМАРКИ</v>
      </c>
    </row>
    <row r="34" spans="1:10" x14ac:dyDescent="0.25">
      <c r="A34" s="65" t="s">
        <v>19</v>
      </c>
      <c r="B34" s="65" t="s">
        <v>788</v>
      </c>
      <c r="C34" s="65" t="s">
        <v>773</v>
      </c>
      <c r="D34" s="40">
        <v>4728667</v>
      </c>
      <c r="E34" s="41">
        <v>31</v>
      </c>
      <c r="F34" s="41">
        <v>146588677</v>
      </c>
      <c r="G34" s="40">
        <v>175</v>
      </c>
      <c r="H34" s="40">
        <v>909366555</v>
      </c>
      <c r="I34" s="40" t="str">
        <f>VLOOKUP(A34,СПРАВОЧНИК!B:D,2,0)</f>
        <v>ЕВРОПА</v>
      </c>
      <c r="J34" s="40" t="str">
        <f>VLOOKUP(A34,СПРАВОЧНИК!B:D,3,0)</f>
        <v>ИНОМАРКИ</v>
      </c>
    </row>
    <row r="35" spans="1:10" x14ac:dyDescent="0.25">
      <c r="A35" s="65" t="s">
        <v>19</v>
      </c>
      <c r="B35" s="65" t="s">
        <v>789</v>
      </c>
      <c r="C35" s="65" t="s">
        <v>773</v>
      </c>
      <c r="D35" s="40">
        <v>5900000</v>
      </c>
      <c r="E35" s="40">
        <v>1</v>
      </c>
      <c r="F35" s="40">
        <v>5900000</v>
      </c>
      <c r="G35" s="40">
        <v>5</v>
      </c>
      <c r="H35" s="40">
        <v>28756000</v>
      </c>
      <c r="I35" s="40" t="str">
        <f>VLOOKUP(A35,СПРАВОЧНИК!B:D,2,0)</f>
        <v>ЕВРОПА</v>
      </c>
      <c r="J35" s="40" t="str">
        <f>VLOOKUP(A35,СПРАВОЧНИК!B:D,3,0)</f>
        <v>ИНОМАРКИ</v>
      </c>
    </row>
    <row r="36" spans="1:10" x14ac:dyDescent="0.25">
      <c r="A36" s="65" t="s">
        <v>19</v>
      </c>
      <c r="B36" s="65" t="s">
        <v>790</v>
      </c>
      <c r="C36" s="65" t="s">
        <v>773</v>
      </c>
      <c r="D36" s="40">
        <v>7579093</v>
      </c>
      <c r="E36" s="40">
        <v>63</v>
      </c>
      <c r="F36" s="40">
        <v>477482859</v>
      </c>
      <c r="G36" s="40">
        <v>682</v>
      </c>
      <c r="H36" s="40">
        <v>4139717951</v>
      </c>
      <c r="I36" s="40" t="str">
        <f>VLOOKUP(A36,СПРАВОЧНИК!B:D,2,0)</f>
        <v>ЕВРОПА</v>
      </c>
      <c r="J36" s="40" t="str">
        <f>VLOOKUP(A36,СПРАВОЧНИК!B:D,3,0)</f>
        <v>ИНОМАРКИ</v>
      </c>
    </row>
    <row r="37" spans="1:10" x14ac:dyDescent="0.25">
      <c r="A37" s="65" t="s">
        <v>19</v>
      </c>
      <c r="B37" s="65" t="s">
        <v>919</v>
      </c>
      <c r="C37" s="65" t="s">
        <v>773</v>
      </c>
      <c r="D37" s="40">
        <v>5685000</v>
      </c>
      <c r="E37" s="40">
        <v>2</v>
      </c>
      <c r="F37" s="40">
        <v>11370000</v>
      </c>
      <c r="G37" s="40">
        <v>32</v>
      </c>
      <c r="H37" s="40">
        <v>248250000</v>
      </c>
      <c r="I37" s="40" t="str">
        <f>VLOOKUP(A37,СПРАВОЧНИК!B:D,2,0)</f>
        <v>ЕВРОПА</v>
      </c>
      <c r="J37" s="40" t="str">
        <f>VLOOKUP(A37,СПРАВОЧНИК!B:D,3,0)</f>
        <v>ИНОМАРКИ</v>
      </c>
    </row>
    <row r="38" spans="1:10" x14ac:dyDescent="0.25">
      <c r="A38" s="65" t="s">
        <v>19</v>
      </c>
      <c r="B38" s="65" t="s">
        <v>936</v>
      </c>
      <c r="C38" s="65" t="s">
        <v>773</v>
      </c>
      <c r="D38" s="40">
        <v>9669000</v>
      </c>
      <c r="E38" s="40">
        <v>39</v>
      </c>
      <c r="F38" s="40">
        <v>377091000</v>
      </c>
      <c r="G38" s="40">
        <v>132</v>
      </c>
      <c r="H38" s="40">
        <v>1306710553</v>
      </c>
      <c r="I38" s="40" t="str">
        <f>VLOOKUP(A38,СПРАВОЧНИК!B:D,2,0)</f>
        <v>ЕВРОПА</v>
      </c>
      <c r="J38" s="40" t="str">
        <f>VLOOKUP(A38,СПРАВОЧНИК!B:D,3,0)</f>
        <v>ИНОМАРКИ</v>
      </c>
    </row>
    <row r="39" spans="1:10" x14ac:dyDescent="0.25">
      <c r="A39" s="65" t="s">
        <v>19</v>
      </c>
      <c r="B39" s="65" t="s">
        <v>791</v>
      </c>
      <c r="C39" s="65" t="s">
        <v>773</v>
      </c>
      <c r="D39" s="40">
        <v>11163064</v>
      </c>
      <c r="E39" s="40">
        <v>57</v>
      </c>
      <c r="F39" s="40">
        <v>636294648</v>
      </c>
      <c r="G39" s="40">
        <v>629</v>
      </c>
      <c r="H39" s="40">
        <v>6810823654</v>
      </c>
      <c r="I39" s="40" t="str">
        <f>VLOOKUP(A39,СПРАВОЧНИК!B:D,2,0)</f>
        <v>ЕВРОПА</v>
      </c>
      <c r="J39" s="40" t="str">
        <f>VLOOKUP(A39,СПРАВОЧНИК!B:D,3,0)</f>
        <v>ИНОМАРКИ</v>
      </c>
    </row>
    <row r="40" spans="1:10" x14ac:dyDescent="0.25">
      <c r="A40" s="65" t="s">
        <v>19</v>
      </c>
      <c r="B40" s="65" t="s">
        <v>792</v>
      </c>
      <c r="C40" s="65" t="s">
        <v>773</v>
      </c>
      <c r="D40" s="40">
        <v>13101874</v>
      </c>
      <c r="E40" s="41">
        <v>68</v>
      </c>
      <c r="F40" s="41">
        <v>890927432</v>
      </c>
      <c r="G40" s="40">
        <v>723</v>
      </c>
      <c r="H40" s="40">
        <v>9826098834</v>
      </c>
      <c r="I40" s="40" t="str">
        <f>VLOOKUP(A40,СПРАВОЧНИК!B:D,2,0)</f>
        <v>ЕВРОПА</v>
      </c>
      <c r="J40" s="40" t="str">
        <f>VLOOKUP(A40,СПРАВОЧНИК!B:D,3,0)</f>
        <v>ИНОМАРКИ</v>
      </c>
    </row>
    <row r="41" spans="1:10" x14ac:dyDescent="0.25">
      <c r="A41" s="65" t="s">
        <v>19</v>
      </c>
      <c r="B41" s="65" t="s">
        <v>793</v>
      </c>
      <c r="C41" s="65" t="s">
        <v>776</v>
      </c>
      <c r="D41" s="40">
        <v>0</v>
      </c>
      <c r="E41" s="41"/>
      <c r="F41" s="41"/>
      <c r="G41" s="40">
        <v>2</v>
      </c>
      <c r="H41" s="40">
        <v>17375000</v>
      </c>
      <c r="I41" s="40" t="str">
        <f>VLOOKUP(A41,СПРАВОЧНИК!B:D,2,0)</f>
        <v>ЕВРОПА</v>
      </c>
      <c r="J41" s="40" t="str">
        <f>VLOOKUP(A41,СПРАВОЧНИК!B:D,3,0)</f>
        <v>ИНОМАРКИ</v>
      </c>
    </row>
    <row r="42" spans="1:10" x14ac:dyDescent="0.25">
      <c r="A42" s="65" t="s">
        <v>19</v>
      </c>
      <c r="B42" s="65" t="s">
        <v>794</v>
      </c>
      <c r="C42" s="65" t="s">
        <v>773</v>
      </c>
      <c r="D42" s="40">
        <v>0</v>
      </c>
      <c r="E42" s="40"/>
      <c r="F42" s="40"/>
      <c r="G42" s="40">
        <v>2</v>
      </c>
      <c r="H42" s="40">
        <v>7000000</v>
      </c>
      <c r="I42" s="40" t="str">
        <f>VLOOKUP(A42,СПРАВОЧНИК!B:D,2,0)</f>
        <v>ЕВРОПА</v>
      </c>
      <c r="J42" s="40" t="str">
        <f>VLOOKUP(A42,СПРАВОЧНИК!B:D,3,0)</f>
        <v>ИНОМАРКИ</v>
      </c>
    </row>
    <row r="43" spans="1:10" x14ac:dyDescent="0.25">
      <c r="A43" s="65" t="s">
        <v>19</v>
      </c>
      <c r="B43" s="65" t="s">
        <v>795</v>
      </c>
      <c r="C43" s="65" t="s">
        <v>773</v>
      </c>
      <c r="D43" s="40">
        <v>25999000</v>
      </c>
      <c r="E43" s="41">
        <v>6</v>
      </c>
      <c r="F43" s="41">
        <v>155994000</v>
      </c>
      <c r="G43" s="40">
        <v>50</v>
      </c>
      <c r="H43" s="40">
        <v>1100629752</v>
      </c>
      <c r="I43" s="40" t="str">
        <f>VLOOKUP(A43,СПРАВОЧНИК!B:D,2,0)</f>
        <v>ЕВРОПА</v>
      </c>
      <c r="J43" s="40" t="str">
        <f>VLOOKUP(A43,СПРАВОЧНИК!B:D,3,0)</f>
        <v>ИНОМАРКИ</v>
      </c>
    </row>
    <row r="44" spans="1:10" x14ac:dyDescent="0.25">
      <c r="A44" s="65" t="s">
        <v>19</v>
      </c>
      <c r="B44" s="65" t="s">
        <v>796</v>
      </c>
      <c r="C44" s="65" t="s">
        <v>778</v>
      </c>
      <c r="D44" s="40">
        <v>0</v>
      </c>
      <c r="E44" s="40"/>
      <c r="F44" s="40"/>
      <c r="G44" s="40">
        <v>8</v>
      </c>
      <c r="H44" s="40">
        <v>46400000</v>
      </c>
      <c r="I44" s="40" t="str">
        <f>VLOOKUP(A44,СПРАВОЧНИК!B:D,2,0)</f>
        <v>ЕВРОПА</v>
      </c>
      <c r="J44" s="40" t="str">
        <f>VLOOKUP(A44,СПРАВОЧНИК!B:D,3,0)</f>
        <v>ИНОМАРКИ</v>
      </c>
    </row>
    <row r="45" spans="1:10" x14ac:dyDescent="0.25">
      <c r="A45" s="65" t="s">
        <v>19</v>
      </c>
      <c r="B45" s="65" t="s">
        <v>920</v>
      </c>
      <c r="C45" s="65" t="s">
        <v>775</v>
      </c>
      <c r="D45" s="40">
        <v>0</v>
      </c>
      <c r="E45" s="41"/>
      <c r="F45" s="41"/>
      <c r="G45" s="40">
        <v>2</v>
      </c>
      <c r="H45" s="40">
        <v>26509755</v>
      </c>
      <c r="I45" s="40" t="str">
        <f>VLOOKUP(A45,СПРАВОЧНИК!B:D,2,0)</f>
        <v>ЕВРОПА</v>
      </c>
      <c r="J45" s="40" t="str">
        <f>VLOOKUP(A45,СПРАВОЧНИК!B:D,3,0)</f>
        <v>ИНОМАРКИ</v>
      </c>
    </row>
    <row r="46" spans="1:10" x14ac:dyDescent="0.25">
      <c r="A46" s="65" t="s">
        <v>19</v>
      </c>
      <c r="B46" s="65" t="s">
        <v>797</v>
      </c>
      <c r="C46" s="65" t="s">
        <v>776</v>
      </c>
      <c r="D46" s="40">
        <v>13045800</v>
      </c>
      <c r="E46" s="41">
        <v>2</v>
      </c>
      <c r="F46" s="41">
        <v>26091600</v>
      </c>
      <c r="G46" s="40">
        <v>8</v>
      </c>
      <c r="H46" s="40">
        <v>108086590</v>
      </c>
      <c r="I46" s="40" t="str">
        <f>VLOOKUP(A46,СПРАВОЧНИК!B:D,2,0)</f>
        <v>ЕВРОПА</v>
      </c>
      <c r="J46" s="40" t="str">
        <f>VLOOKUP(A46,СПРАВОЧНИК!B:D,3,0)</f>
        <v>ИНОМАРКИ</v>
      </c>
    </row>
    <row r="47" spans="1:10" x14ac:dyDescent="0.25">
      <c r="A47" s="65" t="s">
        <v>19</v>
      </c>
      <c r="B47" s="65" t="s">
        <v>798</v>
      </c>
      <c r="C47" s="65" t="s">
        <v>774</v>
      </c>
      <c r="D47" s="40">
        <v>0</v>
      </c>
      <c r="E47" s="40"/>
      <c r="F47" s="40"/>
      <c r="G47" s="40">
        <v>25</v>
      </c>
      <c r="H47" s="40">
        <v>467206308</v>
      </c>
      <c r="I47" s="40" t="str">
        <f>VLOOKUP(A47,СПРАВОЧНИК!B:D,2,0)</f>
        <v>ЕВРОПА</v>
      </c>
      <c r="J47" s="40" t="str">
        <f>VLOOKUP(A47,СПРАВОЧНИК!B:D,3,0)</f>
        <v>ИНОМАРКИ</v>
      </c>
    </row>
    <row r="48" spans="1:10" x14ac:dyDescent="0.25">
      <c r="A48" s="65" t="s">
        <v>19</v>
      </c>
      <c r="B48" s="65" t="s">
        <v>799</v>
      </c>
      <c r="C48" s="65" t="s">
        <v>776</v>
      </c>
      <c r="D48" s="40">
        <v>0</v>
      </c>
      <c r="E48" s="41"/>
      <c r="F48" s="41"/>
      <c r="G48" s="40">
        <v>16</v>
      </c>
      <c r="H48" s="40">
        <v>305269300</v>
      </c>
      <c r="I48" s="40" t="str">
        <f>VLOOKUP(A48,СПРАВОЧНИК!B:D,2,0)</f>
        <v>ЕВРОПА</v>
      </c>
      <c r="J48" s="40" t="str">
        <f>VLOOKUP(A48,СПРАВОЧНИК!B:D,3,0)</f>
        <v>ИНОМАРКИ</v>
      </c>
    </row>
    <row r="49" spans="1:10" x14ac:dyDescent="0.25">
      <c r="A49" s="65" t="s">
        <v>19</v>
      </c>
      <c r="B49" s="65" t="s">
        <v>800</v>
      </c>
      <c r="C49" s="65" t="s">
        <v>778</v>
      </c>
      <c r="D49" s="40">
        <v>0</v>
      </c>
      <c r="E49" s="41"/>
      <c r="F49" s="41"/>
      <c r="G49" s="40">
        <v>4</v>
      </c>
      <c r="H49" s="40">
        <v>14225000</v>
      </c>
      <c r="I49" s="40" t="str">
        <f>VLOOKUP(A49,СПРАВОЧНИК!B:D,2,0)</f>
        <v>ЕВРОПА</v>
      </c>
      <c r="J49" s="40" t="str">
        <f>VLOOKUP(A49,СПРАВОЧНИК!B:D,3,0)</f>
        <v>ИНОМАРКИ</v>
      </c>
    </row>
    <row r="50" spans="1:10" x14ac:dyDescent="0.25">
      <c r="A50" s="65" t="s">
        <v>19</v>
      </c>
      <c r="B50" s="65" t="s">
        <v>921</v>
      </c>
      <c r="C50" s="65" t="s">
        <v>775</v>
      </c>
      <c r="D50" s="40">
        <v>0</v>
      </c>
      <c r="E50" s="41"/>
      <c r="F50" s="41"/>
      <c r="G50" s="40">
        <v>3</v>
      </c>
      <c r="H50" s="40">
        <v>10040000</v>
      </c>
      <c r="I50" s="40" t="str">
        <f>VLOOKUP(A50,СПРАВОЧНИК!B:D,2,0)</f>
        <v>ЕВРОПА</v>
      </c>
      <c r="J50" s="40" t="str">
        <f>VLOOKUP(A50,СПРАВОЧНИК!B:D,3,0)</f>
        <v>ИНОМАРКИ</v>
      </c>
    </row>
    <row r="51" spans="1:10" x14ac:dyDescent="0.25">
      <c r="A51" s="65" t="s">
        <v>19</v>
      </c>
      <c r="B51" s="65" t="s">
        <v>801</v>
      </c>
      <c r="C51" s="65" t="s">
        <v>776</v>
      </c>
      <c r="D51" s="40">
        <v>0</v>
      </c>
      <c r="E51" s="40"/>
      <c r="F51" s="40"/>
      <c r="G51" s="40">
        <v>3</v>
      </c>
      <c r="H51" s="40">
        <v>12240000</v>
      </c>
      <c r="I51" s="40" t="str">
        <f>VLOOKUP(A51,СПРАВОЧНИК!B:D,2,0)</f>
        <v>ЕВРОПА</v>
      </c>
      <c r="J51" s="40" t="str">
        <f>VLOOKUP(A51,СПРАВОЧНИК!B:D,3,0)</f>
        <v>ИНОМАРКИ</v>
      </c>
    </row>
    <row r="52" spans="1:10" x14ac:dyDescent="0.25">
      <c r="A52" s="65" t="s">
        <v>19</v>
      </c>
      <c r="B52" s="65" t="s">
        <v>802</v>
      </c>
      <c r="C52" s="65" t="s">
        <v>774</v>
      </c>
      <c r="D52" s="40">
        <v>13955000</v>
      </c>
      <c r="E52" s="41">
        <v>1</v>
      </c>
      <c r="F52" s="41">
        <v>13955000</v>
      </c>
      <c r="G52" s="40">
        <v>7</v>
      </c>
      <c r="H52" s="40">
        <v>97685000</v>
      </c>
      <c r="I52" s="40" t="str">
        <f>VLOOKUP(A52,СПРАВОЧНИК!B:D,2,0)</f>
        <v>ЕВРОПА</v>
      </c>
      <c r="J52" s="40" t="str">
        <f>VLOOKUP(A52,СПРАВОЧНИК!B:D,3,0)</f>
        <v>ИНОМАРКИ</v>
      </c>
    </row>
    <row r="53" spans="1:10" x14ac:dyDescent="0.25">
      <c r="A53" s="65" t="s">
        <v>19</v>
      </c>
      <c r="B53" s="65" t="s">
        <v>803</v>
      </c>
      <c r="C53" s="65" t="s">
        <v>776</v>
      </c>
      <c r="D53" s="40">
        <v>8170000</v>
      </c>
      <c r="E53" s="40">
        <v>2</v>
      </c>
      <c r="F53" s="40">
        <v>16340000</v>
      </c>
      <c r="G53" s="40">
        <v>4</v>
      </c>
      <c r="H53" s="40">
        <v>32680000</v>
      </c>
      <c r="I53" s="40" t="str">
        <f>VLOOKUP(A53,СПРАВОЧНИК!B:D,2,0)</f>
        <v>ЕВРОПА</v>
      </c>
      <c r="J53" s="40" t="str">
        <f>VLOOKUP(A53,СПРАВОЧНИК!B:D,3,0)</f>
        <v>ИНОМАРКИ</v>
      </c>
    </row>
    <row r="54" spans="1:10" x14ac:dyDescent="0.25">
      <c r="A54" s="65" t="s">
        <v>19</v>
      </c>
      <c r="B54" s="65" t="s">
        <v>804</v>
      </c>
      <c r="C54" s="65" t="s">
        <v>776</v>
      </c>
      <c r="D54" s="40">
        <v>26667000</v>
      </c>
      <c r="E54" s="40">
        <v>1</v>
      </c>
      <c r="F54" s="40">
        <v>26667000</v>
      </c>
      <c r="G54" s="40">
        <v>19</v>
      </c>
      <c r="H54" s="40">
        <v>259922000</v>
      </c>
      <c r="I54" s="40" t="str">
        <f>VLOOKUP(A54,СПРАВОЧНИК!B:D,2,0)</f>
        <v>ЕВРОПА</v>
      </c>
      <c r="J54" s="40" t="str">
        <f>VLOOKUP(A54,СПРАВОЧНИК!B:D,3,0)</f>
        <v>ИНОМАРКИ</v>
      </c>
    </row>
    <row r="55" spans="1:10" x14ac:dyDescent="0.25">
      <c r="A55" s="65" t="s">
        <v>19</v>
      </c>
      <c r="B55" s="65" t="s">
        <v>805</v>
      </c>
      <c r="C55" s="65" t="s">
        <v>773</v>
      </c>
      <c r="D55" s="40">
        <v>12000000</v>
      </c>
      <c r="E55" s="40">
        <v>5</v>
      </c>
      <c r="F55" s="40">
        <v>60000000</v>
      </c>
      <c r="G55" s="40">
        <v>27</v>
      </c>
      <c r="H55" s="40">
        <v>197060000</v>
      </c>
      <c r="I55" s="40" t="str">
        <f>VLOOKUP(A55,СПРАВОЧНИК!B:D,2,0)</f>
        <v>ЕВРОПА</v>
      </c>
      <c r="J55" s="40" t="str">
        <f>VLOOKUP(A55,СПРАВОЧНИК!B:D,3,0)</f>
        <v>ИНОМАРКИ</v>
      </c>
    </row>
    <row r="56" spans="1:10" x14ac:dyDescent="0.25">
      <c r="A56" s="65" t="s">
        <v>19</v>
      </c>
      <c r="B56" s="65" t="s">
        <v>806</v>
      </c>
      <c r="C56" s="65" t="s">
        <v>773</v>
      </c>
      <c r="D56" s="40">
        <v>0</v>
      </c>
      <c r="E56" s="40"/>
      <c r="F56" s="40"/>
      <c r="G56" s="40">
        <v>22</v>
      </c>
      <c r="H56" s="40">
        <v>179300000</v>
      </c>
      <c r="I56" s="40" t="str">
        <f>VLOOKUP(A56,СПРАВОЧНИК!B:D,2,0)</f>
        <v>ЕВРОПА</v>
      </c>
      <c r="J56" s="40" t="str">
        <f>VLOOKUP(A56,СПРАВОЧНИК!B:D,3,0)</f>
        <v>ИНОМАРКИ</v>
      </c>
    </row>
    <row r="57" spans="1:10" x14ac:dyDescent="0.25">
      <c r="A57" s="65" t="s">
        <v>19</v>
      </c>
      <c r="B57" s="65" t="s">
        <v>807</v>
      </c>
      <c r="C57" s="65" t="s">
        <v>773</v>
      </c>
      <c r="D57" s="40">
        <v>22359000</v>
      </c>
      <c r="E57" s="41">
        <v>1</v>
      </c>
      <c r="F57" s="41">
        <v>22359000</v>
      </c>
      <c r="G57" s="40">
        <v>20</v>
      </c>
      <c r="H57" s="40">
        <v>447180000</v>
      </c>
      <c r="I57" s="40" t="str">
        <f>VLOOKUP(A57,СПРАВОЧНИК!B:D,2,0)</f>
        <v>ЕВРОПА</v>
      </c>
      <c r="J57" s="40" t="str">
        <f>VLOOKUP(A57,СПРАВОЧНИК!B:D,3,0)</f>
        <v>ИНОМАРКИ</v>
      </c>
    </row>
    <row r="58" spans="1:10" x14ac:dyDescent="0.25">
      <c r="A58" s="65" t="s">
        <v>19</v>
      </c>
      <c r="B58" s="65" t="s">
        <v>808</v>
      </c>
      <c r="C58" s="65" t="s">
        <v>776</v>
      </c>
      <c r="D58" s="40">
        <v>2625000</v>
      </c>
      <c r="E58" s="41">
        <v>1</v>
      </c>
      <c r="F58" s="41">
        <v>2625000</v>
      </c>
      <c r="G58" s="40">
        <v>9</v>
      </c>
      <c r="H58" s="40">
        <v>35000000</v>
      </c>
      <c r="I58" s="40" t="str">
        <f>VLOOKUP(A58,СПРАВОЧНИК!B:D,2,0)</f>
        <v>ЕВРОПА</v>
      </c>
      <c r="J58" s="40" t="str">
        <f>VLOOKUP(A58,СПРАВОЧНИК!B:D,3,0)</f>
        <v>ИНОМАРКИ</v>
      </c>
    </row>
    <row r="59" spans="1:10" x14ac:dyDescent="0.25">
      <c r="A59" s="65" t="s">
        <v>20</v>
      </c>
      <c r="B59" s="65" t="s">
        <v>649</v>
      </c>
      <c r="C59" s="65" t="s">
        <v>809</v>
      </c>
      <c r="D59" s="40">
        <v>0</v>
      </c>
      <c r="E59" s="40"/>
      <c r="F59" s="40"/>
      <c r="G59" s="40">
        <v>16</v>
      </c>
      <c r="H59" s="40">
        <v>591145000</v>
      </c>
      <c r="I59" s="40" t="str">
        <f>VLOOKUP(A59,СПРАВОЧНИК!B:D,2,0)</f>
        <v>РОССИЯ</v>
      </c>
      <c r="J59" s="40" t="str">
        <f>VLOOKUP(A59,СПРАВОЧНИК!B:D,3,0)</f>
        <v>ОТЕЧЕСТВЕННЫЕ</v>
      </c>
    </row>
    <row r="60" spans="1:10" x14ac:dyDescent="0.25">
      <c r="A60" s="65" t="s">
        <v>20</v>
      </c>
      <c r="B60" s="65" t="s">
        <v>631</v>
      </c>
      <c r="C60" s="65" t="s">
        <v>773</v>
      </c>
      <c r="D60" s="40">
        <v>41220000</v>
      </c>
      <c r="E60" s="41">
        <v>3</v>
      </c>
      <c r="F60" s="41">
        <v>123660000</v>
      </c>
      <c r="G60" s="40">
        <v>13</v>
      </c>
      <c r="H60" s="40">
        <v>500590000</v>
      </c>
      <c r="I60" s="40" t="str">
        <f>VLOOKUP(A60,СПРАВОЧНИК!B:D,2,0)</f>
        <v>РОССИЯ</v>
      </c>
      <c r="J60" s="40" t="str">
        <f>VLOOKUP(A60,СПРАВОЧНИК!B:D,3,0)</f>
        <v>ОТЕЧЕСТВЕННЫЕ</v>
      </c>
    </row>
    <row r="61" spans="1:10" x14ac:dyDescent="0.25">
      <c r="A61" s="65" t="s">
        <v>20</v>
      </c>
      <c r="B61" s="65" t="s">
        <v>750</v>
      </c>
      <c r="C61" s="65" t="s">
        <v>776</v>
      </c>
      <c r="D61" s="40">
        <v>0</v>
      </c>
      <c r="E61" s="40"/>
      <c r="F61" s="40"/>
      <c r="G61" s="40">
        <v>1</v>
      </c>
      <c r="H61" s="40">
        <v>35650000</v>
      </c>
      <c r="I61" s="40" t="str">
        <f>VLOOKUP(A61,СПРАВОЧНИК!B:D,2,0)</f>
        <v>РОССИЯ</v>
      </c>
      <c r="J61" s="40" t="str">
        <f>VLOOKUP(A61,СПРАВОЧНИК!B:D,3,0)</f>
        <v>ОТЕЧЕСТВЕННЫЕ</v>
      </c>
    </row>
    <row r="62" spans="1:10" x14ac:dyDescent="0.25">
      <c r="A62" s="65" t="s">
        <v>20</v>
      </c>
      <c r="B62" s="65" t="s">
        <v>21</v>
      </c>
      <c r="C62" s="65" t="s">
        <v>776</v>
      </c>
      <c r="D62" s="40">
        <v>46900000</v>
      </c>
      <c r="E62" s="40">
        <v>3</v>
      </c>
      <c r="F62" s="40">
        <v>140700000</v>
      </c>
      <c r="G62" s="40">
        <v>85</v>
      </c>
      <c r="H62" s="40">
        <v>3417720800</v>
      </c>
      <c r="I62" s="40" t="str">
        <f>VLOOKUP(A62,СПРАВОЧНИК!B:D,2,0)</f>
        <v>РОССИЯ</v>
      </c>
      <c r="J62" s="40" t="str">
        <f>VLOOKUP(A62,СПРАВОЧНИК!B:D,3,0)</f>
        <v>ОТЕЧЕСТВЕННЫЕ</v>
      </c>
    </row>
    <row r="63" spans="1:10" x14ac:dyDescent="0.25">
      <c r="A63" s="65" t="s">
        <v>22</v>
      </c>
      <c r="B63" s="65" t="s">
        <v>23</v>
      </c>
      <c r="C63" s="65" t="s">
        <v>773</v>
      </c>
      <c r="D63" s="40">
        <v>8390000</v>
      </c>
      <c r="E63" s="40">
        <v>57</v>
      </c>
      <c r="F63" s="40">
        <v>478230000</v>
      </c>
      <c r="G63" s="40">
        <v>294</v>
      </c>
      <c r="H63" s="40">
        <v>2466660000</v>
      </c>
      <c r="I63" s="40" t="str">
        <f>VLOOKUP(A63,СПРАВОЧНИК!B:D,2,0)</f>
        <v>КИТАЙ</v>
      </c>
      <c r="J63" s="40" t="str">
        <f>VLOOKUP(A63,СПРАВОЧНИК!B:D,3,0)</f>
        <v>ИНОМАРКИ</v>
      </c>
    </row>
    <row r="64" spans="1:10" x14ac:dyDescent="0.25">
      <c r="A64" s="65" t="s">
        <v>24</v>
      </c>
      <c r="B64" s="65" t="s">
        <v>1133</v>
      </c>
      <c r="C64" s="65" t="s">
        <v>773</v>
      </c>
      <c r="D64" s="40">
        <v>3100000</v>
      </c>
      <c r="E64" s="40">
        <v>21</v>
      </c>
      <c r="F64" s="40">
        <v>65100000</v>
      </c>
      <c r="G64" s="40">
        <v>21</v>
      </c>
      <c r="H64" s="40">
        <v>65100000</v>
      </c>
      <c r="I64" s="40" t="str">
        <f>VLOOKUP(A64,СПРАВОЧНИК!B:D,2,0)</f>
        <v>КИТАЙ</v>
      </c>
      <c r="J64" s="40" t="str">
        <f>VLOOKUP(A64,СПРАВОЧНИК!B:D,3,0)</f>
        <v>ИНОМАРКИ</v>
      </c>
    </row>
    <row r="65" spans="1:10" x14ac:dyDescent="0.25">
      <c r="A65" s="65" t="s">
        <v>24</v>
      </c>
      <c r="B65" s="65" t="s">
        <v>25</v>
      </c>
      <c r="C65" s="65" t="s">
        <v>778</v>
      </c>
      <c r="D65" s="40">
        <v>0</v>
      </c>
      <c r="E65" s="40"/>
      <c r="F65" s="40"/>
      <c r="G65" s="40">
        <v>3</v>
      </c>
      <c r="H65" s="40">
        <v>8440000</v>
      </c>
      <c r="I65" s="40" t="str">
        <f>VLOOKUP(A65,СПРАВОЧНИК!B:D,2,0)</f>
        <v>КИТАЙ</v>
      </c>
      <c r="J65" s="40" t="str">
        <f>VLOOKUP(A65,СПРАВОЧНИК!B:D,3,0)</f>
        <v>ИНОМАРКИ</v>
      </c>
    </row>
    <row r="66" spans="1:10" x14ac:dyDescent="0.25">
      <c r="A66" s="65" t="s">
        <v>24</v>
      </c>
      <c r="B66" s="65" t="s">
        <v>26</v>
      </c>
      <c r="C66" s="65" t="s">
        <v>773</v>
      </c>
      <c r="D66" s="40">
        <v>0</v>
      </c>
      <c r="E66" s="41"/>
      <c r="F66" s="41"/>
      <c r="G66" s="40">
        <v>2</v>
      </c>
      <c r="H66" s="40">
        <v>5700000</v>
      </c>
      <c r="I66" s="40" t="str">
        <f>VLOOKUP(A66,СПРАВОЧНИК!B:D,2,0)</f>
        <v>КИТАЙ</v>
      </c>
      <c r="J66" s="40" t="str">
        <f>VLOOKUP(A66,СПРАВОЧНИК!B:D,3,0)</f>
        <v>ИНОМАРКИ</v>
      </c>
    </row>
    <row r="67" spans="1:10" x14ac:dyDescent="0.25">
      <c r="A67" s="65" t="s">
        <v>24</v>
      </c>
      <c r="B67" s="65" t="s">
        <v>904</v>
      </c>
      <c r="C67" s="65" t="s">
        <v>778</v>
      </c>
      <c r="D67" s="40">
        <v>2115000</v>
      </c>
      <c r="E67" s="41">
        <v>257</v>
      </c>
      <c r="F67" s="41">
        <v>543555000</v>
      </c>
      <c r="G67" s="40">
        <v>1948</v>
      </c>
      <c r="H67" s="40">
        <v>3980849300</v>
      </c>
      <c r="I67" s="40" t="str">
        <f>VLOOKUP(A67,СПРАВОЧНИК!B:D,2,0)</f>
        <v>КИТАЙ</v>
      </c>
      <c r="J67" s="40" t="str">
        <f>VLOOKUP(A67,СПРАВОЧНИК!B:D,3,0)</f>
        <v>ИНОМАРКИ</v>
      </c>
    </row>
    <row r="68" spans="1:10" x14ac:dyDescent="0.25">
      <c r="A68" s="65" t="s">
        <v>24</v>
      </c>
      <c r="B68" s="65" t="s">
        <v>1104</v>
      </c>
      <c r="C68" s="65" t="s">
        <v>812</v>
      </c>
      <c r="D68" s="40">
        <v>0</v>
      </c>
      <c r="E68" s="40"/>
      <c r="F68" s="40"/>
      <c r="G68" s="40">
        <v>5</v>
      </c>
      <c r="H68" s="40">
        <v>10575000</v>
      </c>
      <c r="I68" s="40" t="str">
        <f>VLOOKUP(A68,СПРАВОЧНИК!B:D,2,0)</f>
        <v>КИТАЙ</v>
      </c>
      <c r="J68" s="40" t="str">
        <f>VLOOKUP(A68,СПРАВОЧНИК!B:D,3,0)</f>
        <v>ИНОМАРКИ</v>
      </c>
    </row>
    <row r="69" spans="1:10" x14ac:dyDescent="0.25">
      <c r="A69" s="65" t="s">
        <v>24</v>
      </c>
      <c r="B69" s="65" t="s">
        <v>905</v>
      </c>
      <c r="C69" s="65" t="s">
        <v>773</v>
      </c>
      <c r="D69" s="40">
        <v>1839000</v>
      </c>
      <c r="E69" s="40">
        <v>92</v>
      </c>
      <c r="F69" s="40">
        <v>169188000</v>
      </c>
      <c r="G69" s="40">
        <v>644</v>
      </c>
      <c r="H69" s="40">
        <v>1224476229</v>
      </c>
      <c r="I69" s="40" t="str">
        <f>VLOOKUP(A69,СПРАВОЧНИК!B:D,2,0)</f>
        <v>КИТАЙ</v>
      </c>
      <c r="J69" s="40" t="str">
        <f>VLOOKUP(A69,СПРАВОЧНИК!B:D,3,0)</f>
        <v>ИНОМАРКИ</v>
      </c>
    </row>
    <row r="70" spans="1:10" x14ac:dyDescent="0.25">
      <c r="A70" s="65" t="s">
        <v>24</v>
      </c>
      <c r="B70" s="65" t="s">
        <v>1045</v>
      </c>
      <c r="C70" s="65" t="s">
        <v>773</v>
      </c>
      <c r="D70" s="40">
        <v>2950000</v>
      </c>
      <c r="E70" s="40">
        <v>10</v>
      </c>
      <c r="F70" s="40">
        <v>29500000</v>
      </c>
      <c r="G70" s="40">
        <v>36</v>
      </c>
      <c r="H70" s="40">
        <v>106200000</v>
      </c>
      <c r="I70" s="40" t="str">
        <f>VLOOKUP(A70,СПРАВОЧНИК!B:D,2,0)</f>
        <v>КИТАЙ</v>
      </c>
      <c r="J70" s="40" t="str">
        <f>VLOOKUP(A70,СПРАВОЧНИК!B:D,3,0)</f>
        <v>ИНОМАРКИ</v>
      </c>
    </row>
    <row r="71" spans="1:10" x14ac:dyDescent="0.25">
      <c r="A71" s="65" t="s">
        <v>24</v>
      </c>
      <c r="B71" s="65" t="s">
        <v>896</v>
      </c>
      <c r="C71" s="65" t="s">
        <v>773</v>
      </c>
      <c r="D71" s="40">
        <v>4350000</v>
      </c>
      <c r="E71" s="40">
        <v>25</v>
      </c>
      <c r="F71" s="40">
        <v>108750000</v>
      </c>
      <c r="G71" s="40">
        <v>162</v>
      </c>
      <c r="H71" s="40">
        <v>682861800</v>
      </c>
      <c r="I71" s="40" t="str">
        <f>VLOOKUP(A71,СПРАВОЧНИК!B:D,2,0)</f>
        <v>КИТАЙ</v>
      </c>
      <c r="J71" s="40" t="str">
        <f>VLOOKUP(A71,СПРАВОЧНИК!B:D,3,0)</f>
        <v>ИНОМАРКИ</v>
      </c>
    </row>
    <row r="72" spans="1:10" x14ac:dyDescent="0.25">
      <c r="A72" s="65" t="s">
        <v>24</v>
      </c>
      <c r="B72" s="65" t="s">
        <v>810</v>
      </c>
      <c r="C72" s="65" t="s">
        <v>773</v>
      </c>
      <c r="D72" s="40">
        <v>0</v>
      </c>
      <c r="E72" s="41"/>
      <c r="F72" s="41"/>
      <c r="G72" s="40">
        <v>1</v>
      </c>
      <c r="H72" s="40">
        <v>3759900</v>
      </c>
      <c r="I72" s="40" t="str">
        <f>VLOOKUP(A72,СПРАВОЧНИК!B:D,2,0)</f>
        <v>КИТАЙ</v>
      </c>
      <c r="J72" s="40" t="str">
        <f>VLOOKUP(A72,СПРАВОЧНИК!B:D,3,0)</f>
        <v>ИНОМАРКИ</v>
      </c>
    </row>
    <row r="73" spans="1:10" x14ac:dyDescent="0.25">
      <c r="A73" s="65" t="s">
        <v>27</v>
      </c>
      <c r="B73" s="65" t="s">
        <v>28</v>
      </c>
      <c r="C73" s="65" t="s">
        <v>811</v>
      </c>
      <c r="D73" s="40">
        <v>2950000</v>
      </c>
      <c r="E73" s="41">
        <v>3</v>
      </c>
      <c r="F73" s="41">
        <v>8850000</v>
      </c>
      <c r="G73" s="40">
        <v>4</v>
      </c>
      <c r="H73" s="40">
        <v>10970000</v>
      </c>
      <c r="I73" s="40" t="str">
        <f>VLOOKUP(A73,СПРАВОЧНИК!B:D,2,0)</f>
        <v>КИТАЙ</v>
      </c>
      <c r="J73" s="40" t="str">
        <f>VLOOKUP(A73,СПРАВОЧНИК!B:D,3,0)</f>
        <v>ИНОМАРКИ</v>
      </c>
    </row>
    <row r="74" spans="1:10" x14ac:dyDescent="0.25">
      <c r="A74" s="65" t="s">
        <v>677</v>
      </c>
      <c r="B74" s="65" t="s">
        <v>922</v>
      </c>
      <c r="C74" s="65" t="s">
        <v>809</v>
      </c>
      <c r="D74" s="40">
        <v>0</v>
      </c>
      <c r="E74" s="40"/>
      <c r="F74" s="40"/>
      <c r="G74" s="40">
        <v>4</v>
      </c>
      <c r="H74" s="40">
        <v>12800000</v>
      </c>
      <c r="I74" s="40" t="str">
        <f>VLOOKUP(A74,СПРАВОЧНИК!B:D,2,0)</f>
        <v>КИТАЙ</v>
      </c>
      <c r="J74" s="40" t="str">
        <f>VLOOKUP(A74,СПРАВОЧНИК!B:D,3,0)</f>
        <v>ИНОМАРКИ</v>
      </c>
    </row>
    <row r="75" spans="1:10" x14ac:dyDescent="0.25">
      <c r="A75" s="65" t="s">
        <v>677</v>
      </c>
      <c r="B75" s="65" t="s">
        <v>1134</v>
      </c>
      <c r="C75" s="65" t="s">
        <v>812</v>
      </c>
      <c r="D75" s="40">
        <v>3750000</v>
      </c>
      <c r="E75" s="40">
        <v>1</v>
      </c>
      <c r="F75" s="40">
        <v>3750000</v>
      </c>
      <c r="G75" s="40">
        <v>1</v>
      </c>
      <c r="H75" s="40">
        <v>3750000</v>
      </c>
      <c r="I75" s="40" t="str">
        <f>VLOOKUP(A75,СПРАВОЧНИК!B:D,2,0)</f>
        <v>КИТАЙ</v>
      </c>
      <c r="J75" s="40" t="str">
        <f>VLOOKUP(A75,СПРАВОЧНИК!B:D,3,0)</f>
        <v>ИНОМАРКИ</v>
      </c>
    </row>
    <row r="76" spans="1:10" x14ac:dyDescent="0.25">
      <c r="A76" s="65" t="s">
        <v>1058</v>
      </c>
      <c r="B76" s="65" t="s">
        <v>1035</v>
      </c>
      <c r="C76" s="65" t="s">
        <v>773</v>
      </c>
      <c r="D76" s="40">
        <v>2255990</v>
      </c>
      <c r="E76" s="40">
        <v>688</v>
      </c>
      <c r="F76" s="40">
        <v>1552121120</v>
      </c>
      <c r="G76" s="40">
        <v>1170</v>
      </c>
      <c r="H76" s="40">
        <v>2639508300</v>
      </c>
      <c r="I76" s="40" t="str">
        <f>VLOOKUP(A76,СПРАВОЧНИК!B:D,2,0)</f>
        <v>КИТАЙ</v>
      </c>
      <c r="J76" s="40" t="str">
        <f>VLOOKUP(A76,СПРАВОЧНИК!B:D,3,0)</f>
        <v>ИНОМАРКИ</v>
      </c>
    </row>
    <row r="77" spans="1:10" x14ac:dyDescent="0.25">
      <c r="A77" s="65" t="s">
        <v>29</v>
      </c>
      <c r="B77" s="65" t="s">
        <v>30</v>
      </c>
      <c r="C77" s="65" t="s">
        <v>773</v>
      </c>
      <c r="D77" s="40">
        <v>41148046</v>
      </c>
      <c r="E77" s="40">
        <v>11</v>
      </c>
      <c r="F77" s="40">
        <v>452628506</v>
      </c>
      <c r="G77" s="40">
        <v>97</v>
      </c>
      <c r="H77" s="40">
        <v>2513712250</v>
      </c>
      <c r="I77" s="40" t="str">
        <f>VLOOKUP(A77,СПРАВОЧНИК!B:D,2,0)</f>
        <v>ЕВРОПА</v>
      </c>
      <c r="J77" s="40" t="str">
        <f>VLOOKUP(A77,СПРАВОЧНИК!B:D,3,0)</f>
        <v>ИНОМАРКИ</v>
      </c>
    </row>
    <row r="78" spans="1:10" x14ac:dyDescent="0.25">
      <c r="A78" s="65" t="s">
        <v>29</v>
      </c>
      <c r="B78" s="65" t="s">
        <v>31</v>
      </c>
      <c r="C78" s="65" t="s">
        <v>776</v>
      </c>
      <c r="D78" s="40">
        <v>54990000</v>
      </c>
      <c r="E78" s="41">
        <v>2</v>
      </c>
      <c r="F78" s="41">
        <v>109980000</v>
      </c>
      <c r="G78" s="40">
        <v>33</v>
      </c>
      <c r="H78" s="40">
        <v>642396899</v>
      </c>
      <c r="I78" s="40" t="str">
        <f>VLOOKUP(A78,СПРАВОЧНИК!B:D,2,0)</f>
        <v>ЕВРОПА</v>
      </c>
      <c r="J78" s="40" t="str">
        <f>VLOOKUP(A78,СПРАВОЧНИК!B:D,3,0)</f>
        <v>ИНОМАРКИ</v>
      </c>
    </row>
    <row r="79" spans="1:10" x14ac:dyDescent="0.25">
      <c r="A79" s="65" t="s">
        <v>29</v>
      </c>
      <c r="B79" s="65" t="s">
        <v>32</v>
      </c>
      <c r="C79" s="65" t="s">
        <v>776</v>
      </c>
      <c r="D79" s="40">
        <v>34300000</v>
      </c>
      <c r="E79" s="41">
        <v>1</v>
      </c>
      <c r="F79" s="41">
        <v>34300000</v>
      </c>
      <c r="G79" s="40">
        <v>16</v>
      </c>
      <c r="H79" s="40">
        <v>430220001</v>
      </c>
      <c r="I79" s="40" t="str">
        <f>VLOOKUP(A79,СПРАВОЧНИК!B:D,2,0)</f>
        <v>ЕВРОПА</v>
      </c>
      <c r="J79" s="40" t="str">
        <f>VLOOKUP(A79,СПРАВОЧНИК!B:D,3,0)</f>
        <v>ИНОМАРКИ</v>
      </c>
    </row>
    <row r="80" spans="1:10" x14ac:dyDescent="0.25">
      <c r="A80" s="65" t="s">
        <v>33</v>
      </c>
      <c r="B80" s="65" t="s">
        <v>34</v>
      </c>
      <c r="C80" s="65" t="s">
        <v>811</v>
      </c>
      <c r="D80" s="40">
        <v>0</v>
      </c>
      <c r="E80" s="41"/>
      <c r="F80" s="41"/>
      <c r="G80" s="40">
        <v>3</v>
      </c>
      <c r="H80" s="40">
        <v>3990000</v>
      </c>
      <c r="I80" s="40" t="str">
        <f>VLOOKUP(A80,СПРАВОЧНИК!B:D,2,0)</f>
        <v>КИТАЙ</v>
      </c>
      <c r="J80" s="40" t="str">
        <f>VLOOKUP(A80,СПРАВОЧНИК!B:D,3,0)</f>
        <v>ИНОМАРКИ</v>
      </c>
    </row>
    <row r="81" spans="1:10" x14ac:dyDescent="0.25">
      <c r="A81" s="65" t="s">
        <v>35</v>
      </c>
      <c r="B81" s="65" t="s">
        <v>36</v>
      </c>
      <c r="C81" s="65" t="s">
        <v>812</v>
      </c>
      <c r="D81" s="40">
        <v>0</v>
      </c>
      <c r="E81" s="40"/>
      <c r="F81" s="40"/>
      <c r="G81" s="40">
        <v>2</v>
      </c>
      <c r="H81" s="40">
        <v>8646600</v>
      </c>
      <c r="I81" s="40" t="str">
        <f>VLOOKUP(A81,СПРАВОЧНИК!B:D,2,0)</f>
        <v>ЕВРОПА</v>
      </c>
      <c r="J81" s="40" t="str">
        <f>VLOOKUP(A81,СПРАВОЧНИК!B:D,3,0)</f>
        <v>ИНОМАРКИ</v>
      </c>
    </row>
    <row r="82" spans="1:10" x14ac:dyDescent="0.25">
      <c r="A82" s="65" t="s">
        <v>35</v>
      </c>
      <c r="B82" s="65" t="s">
        <v>37</v>
      </c>
      <c r="C82" s="65" t="s">
        <v>778</v>
      </c>
      <c r="D82" s="40">
        <v>5645000</v>
      </c>
      <c r="E82" s="41">
        <v>1</v>
      </c>
      <c r="F82" s="41">
        <v>5645000</v>
      </c>
      <c r="G82" s="40">
        <v>11</v>
      </c>
      <c r="H82" s="40">
        <v>49058332</v>
      </c>
      <c r="I82" s="40" t="str">
        <f>VLOOKUP(A82,СПРАВОЧНИК!B:D,2,0)</f>
        <v>ЕВРОПА</v>
      </c>
      <c r="J82" s="40" t="str">
        <f>VLOOKUP(A82,СПРАВОЧНИК!B:D,3,0)</f>
        <v>ИНОМАРКИ</v>
      </c>
    </row>
    <row r="83" spans="1:10" x14ac:dyDescent="0.25">
      <c r="A83" s="65" t="s">
        <v>35</v>
      </c>
      <c r="B83" s="65" t="s">
        <v>38</v>
      </c>
      <c r="C83" s="65" t="s">
        <v>775</v>
      </c>
      <c r="D83" s="40">
        <v>8900000</v>
      </c>
      <c r="E83" s="40">
        <v>1</v>
      </c>
      <c r="F83" s="40">
        <v>8900000</v>
      </c>
      <c r="G83" s="40">
        <v>13</v>
      </c>
      <c r="H83" s="40">
        <v>114100000</v>
      </c>
      <c r="I83" s="40" t="str">
        <f>VLOOKUP(A83,СПРАВОЧНИК!B:D,2,0)</f>
        <v>ЕВРОПА</v>
      </c>
      <c r="J83" s="40" t="str">
        <f>VLOOKUP(A83,СПРАВОЧНИК!B:D,3,0)</f>
        <v>ИНОМАРКИ</v>
      </c>
    </row>
    <row r="84" spans="1:10" x14ac:dyDescent="0.25">
      <c r="A84" s="65" t="s">
        <v>35</v>
      </c>
      <c r="B84" s="65" t="s">
        <v>39</v>
      </c>
      <c r="C84" s="65" t="s">
        <v>776</v>
      </c>
      <c r="D84" s="40">
        <v>22600000</v>
      </c>
      <c r="E84" s="40">
        <v>10</v>
      </c>
      <c r="F84" s="40">
        <v>226000000</v>
      </c>
      <c r="G84" s="40">
        <v>59</v>
      </c>
      <c r="H84" s="40">
        <v>1297800000</v>
      </c>
      <c r="I84" s="40" t="str">
        <f>VLOOKUP(A84,СПРАВОЧНИК!B:D,2,0)</f>
        <v>ЕВРОПА</v>
      </c>
      <c r="J84" s="40" t="str">
        <f>VLOOKUP(A84,СПРАВОЧНИК!B:D,3,0)</f>
        <v>ИНОМАРКИ</v>
      </c>
    </row>
    <row r="85" spans="1:10" x14ac:dyDescent="0.25">
      <c r="A85" s="65" t="s">
        <v>35</v>
      </c>
      <c r="B85" s="65" t="s">
        <v>40</v>
      </c>
      <c r="C85" s="65" t="s">
        <v>773</v>
      </c>
      <c r="D85" s="40">
        <v>11200000</v>
      </c>
      <c r="E85" s="40">
        <v>29</v>
      </c>
      <c r="F85" s="40">
        <v>324800000</v>
      </c>
      <c r="G85" s="40">
        <v>316</v>
      </c>
      <c r="H85" s="40">
        <v>4071121542</v>
      </c>
      <c r="I85" s="40" t="str">
        <f>VLOOKUP(A85,СПРАВОЧНИК!B:D,2,0)</f>
        <v>ЕВРОПА</v>
      </c>
      <c r="J85" s="40" t="str">
        <f>VLOOKUP(A85,СПРАВОЧНИК!B:D,3,0)</f>
        <v>ИНОМАРКИ</v>
      </c>
    </row>
    <row r="86" spans="1:10" x14ac:dyDescent="0.25">
      <c r="A86" s="65" t="s">
        <v>35</v>
      </c>
      <c r="B86" s="65" t="s">
        <v>728</v>
      </c>
      <c r="C86" s="65" t="s">
        <v>773</v>
      </c>
      <c r="D86" s="40">
        <v>9200000</v>
      </c>
      <c r="E86" s="41">
        <v>1</v>
      </c>
      <c r="F86" s="41">
        <v>9200000</v>
      </c>
      <c r="G86" s="40">
        <v>8</v>
      </c>
      <c r="H86" s="40">
        <v>56462490</v>
      </c>
      <c r="I86" s="40" t="str">
        <f>VLOOKUP(A86,СПРАВОЧНИК!B:D,2,0)</f>
        <v>ЕВРОПА</v>
      </c>
      <c r="J86" s="40" t="str">
        <f>VLOOKUP(A86,СПРАВОЧНИК!B:D,3,0)</f>
        <v>ИНОМАРКИ</v>
      </c>
    </row>
    <row r="87" spans="1:10" x14ac:dyDescent="0.25">
      <c r="A87" s="65" t="s">
        <v>35</v>
      </c>
      <c r="B87" s="65" t="s">
        <v>813</v>
      </c>
      <c r="C87" s="65" t="s">
        <v>773</v>
      </c>
      <c r="D87" s="40">
        <v>0</v>
      </c>
      <c r="E87" s="41"/>
      <c r="F87" s="41"/>
      <c r="G87" s="40">
        <v>2</v>
      </c>
      <c r="H87" s="40">
        <v>25400000</v>
      </c>
      <c r="I87" s="40" t="str">
        <f>VLOOKUP(A87,СПРАВОЧНИК!B:D,2,0)</f>
        <v>ЕВРОПА</v>
      </c>
      <c r="J87" s="40" t="str">
        <f>VLOOKUP(A87,СПРАВОЧНИК!B:D,3,0)</f>
        <v>ИНОМАРКИ</v>
      </c>
    </row>
    <row r="88" spans="1:10" x14ac:dyDescent="0.25">
      <c r="A88" s="65" t="s">
        <v>35</v>
      </c>
      <c r="B88" s="65" t="s">
        <v>621</v>
      </c>
      <c r="C88" s="65" t="s">
        <v>778</v>
      </c>
      <c r="D88" s="40">
        <v>2220000</v>
      </c>
      <c r="E88" s="40">
        <v>1</v>
      </c>
      <c r="F88" s="40">
        <v>2220000</v>
      </c>
      <c r="G88" s="40">
        <v>4</v>
      </c>
      <c r="H88" s="40">
        <v>8355200</v>
      </c>
      <c r="I88" s="40" t="str">
        <f>VLOOKUP(A88,СПРАВОЧНИК!B:D,2,0)</f>
        <v>ЕВРОПА</v>
      </c>
      <c r="J88" s="40" t="str">
        <f>VLOOKUP(A88,СПРАВОЧНИК!B:D,3,0)</f>
        <v>ИНОМАРКИ</v>
      </c>
    </row>
    <row r="89" spans="1:10" x14ac:dyDescent="0.25">
      <c r="A89" s="65" t="s">
        <v>35</v>
      </c>
      <c r="B89" s="65" t="s">
        <v>41</v>
      </c>
      <c r="C89" s="65" t="s">
        <v>775</v>
      </c>
      <c r="D89" s="40">
        <v>3705100</v>
      </c>
      <c r="E89" s="40">
        <v>3</v>
      </c>
      <c r="F89" s="40">
        <v>11115300</v>
      </c>
      <c r="G89" s="40">
        <v>55</v>
      </c>
      <c r="H89" s="40">
        <v>202572297</v>
      </c>
      <c r="I89" s="40" t="str">
        <f>VLOOKUP(A89,СПРАВОЧНИК!B:D,2,0)</f>
        <v>ЕВРОПА</v>
      </c>
      <c r="J89" s="40" t="str">
        <f>VLOOKUP(A89,СПРАВОЧНИК!B:D,3,0)</f>
        <v>ИНОМАРКИ</v>
      </c>
    </row>
    <row r="90" spans="1:10" x14ac:dyDescent="0.25">
      <c r="A90" s="65" t="s">
        <v>35</v>
      </c>
      <c r="B90" s="65" t="s">
        <v>751</v>
      </c>
      <c r="C90" s="65" t="s">
        <v>809</v>
      </c>
      <c r="D90" s="40">
        <v>1830000</v>
      </c>
      <c r="E90" s="40">
        <v>1</v>
      </c>
      <c r="F90" s="40">
        <v>1830000</v>
      </c>
      <c r="G90" s="40">
        <v>3</v>
      </c>
      <c r="H90" s="40">
        <v>5490000</v>
      </c>
      <c r="I90" s="40" t="str">
        <f>VLOOKUP(A90,СПРАВОЧНИК!B:D,2,0)</f>
        <v>ЕВРОПА</v>
      </c>
      <c r="J90" s="40" t="str">
        <f>VLOOKUP(A90,СПРАВОЧНИК!B:D,3,0)</f>
        <v>ИНОМАРКИ</v>
      </c>
    </row>
    <row r="91" spans="1:10" x14ac:dyDescent="0.25">
      <c r="A91" s="65" t="s">
        <v>35</v>
      </c>
      <c r="B91" s="65" t="s">
        <v>42</v>
      </c>
      <c r="C91" s="65" t="s">
        <v>775</v>
      </c>
      <c r="D91" s="40">
        <v>6660150</v>
      </c>
      <c r="E91" s="40">
        <v>23</v>
      </c>
      <c r="F91" s="40">
        <v>153183450</v>
      </c>
      <c r="G91" s="40">
        <v>239</v>
      </c>
      <c r="H91" s="40">
        <v>1035554582</v>
      </c>
      <c r="I91" s="40" t="str">
        <f>VLOOKUP(A91,СПРАВОЧНИК!B:D,2,0)</f>
        <v>ЕВРОПА</v>
      </c>
      <c r="J91" s="40" t="str">
        <f>VLOOKUP(A91,СПРАВОЧНИК!B:D,3,0)</f>
        <v>ИНОМАРКИ</v>
      </c>
    </row>
    <row r="92" spans="1:10" x14ac:dyDescent="0.25">
      <c r="A92" s="65" t="s">
        <v>35</v>
      </c>
      <c r="B92" s="65" t="s">
        <v>43</v>
      </c>
      <c r="C92" s="65" t="s">
        <v>774</v>
      </c>
      <c r="D92" s="40">
        <v>3953000</v>
      </c>
      <c r="E92" s="40">
        <v>13</v>
      </c>
      <c r="F92" s="40">
        <v>51389000</v>
      </c>
      <c r="G92" s="40">
        <v>198</v>
      </c>
      <c r="H92" s="40">
        <v>872584804</v>
      </c>
      <c r="I92" s="40" t="str">
        <f>VLOOKUP(A92,СПРАВОЧНИК!B:D,2,0)</f>
        <v>ЕВРОПА</v>
      </c>
      <c r="J92" s="40" t="str">
        <f>VLOOKUP(A92,СПРАВОЧНИК!B:D,3,0)</f>
        <v>ИНОМАРКИ</v>
      </c>
    </row>
    <row r="93" spans="1:10" x14ac:dyDescent="0.25">
      <c r="A93" s="65" t="s">
        <v>35</v>
      </c>
      <c r="B93" s="65" t="s">
        <v>44</v>
      </c>
      <c r="C93" s="65" t="s">
        <v>774</v>
      </c>
      <c r="D93" s="40">
        <v>5243750</v>
      </c>
      <c r="E93" s="40">
        <v>49</v>
      </c>
      <c r="F93" s="40">
        <v>256943750</v>
      </c>
      <c r="G93" s="40">
        <v>441</v>
      </c>
      <c r="H93" s="40">
        <v>2401330351</v>
      </c>
      <c r="I93" s="40" t="str">
        <f>VLOOKUP(A93,СПРАВОЧНИК!B:D,2,0)</f>
        <v>ЕВРОПА</v>
      </c>
      <c r="J93" s="40" t="str">
        <f>VLOOKUP(A93,СПРАВОЧНИК!B:D,3,0)</f>
        <v>ИНОМАРКИ</v>
      </c>
    </row>
    <row r="94" spans="1:10" x14ac:dyDescent="0.25">
      <c r="A94" s="65" t="s">
        <v>35</v>
      </c>
      <c r="B94" s="65" t="s">
        <v>45</v>
      </c>
      <c r="C94" s="65" t="s">
        <v>776</v>
      </c>
      <c r="D94" s="40">
        <v>6470000</v>
      </c>
      <c r="E94" s="40">
        <v>2</v>
      </c>
      <c r="F94" s="40">
        <v>12940000</v>
      </c>
      <c r="G94" s="40">
        <v>18</v>
      </c>
      <c r="H94" s="40">
        <v>114410000</v>
      </c>
      <c r="I94" s="40" t="str">
        <f>VLOOKUP(A94,СПРАВОЧНИК!B:D,2,0)</f>
        <v>ЕВРОПА</v>
      </c>
      <c r="J94" s="40" t="str">
        <f>VLOOKUP(A94,СПРАВОЧНИК!B:D,3,0)</f>
        <v>ИНОМАРКИ</v>
      </c>
    </row>
    <row r="95" spans="1:10" x14ac:dyDescent="0.25">
      <c r="A95" s="65" t="s">
        <v>35</v>
      </c>
      <c r="B95" s="65" t="s">
        <v>46</v>
      </c>
      <c r="C95" s="65" t="s">
        <v>776</v>
      </c>
      <c r="D95" s="40">
        <v>10233667</v>
      </c>
      <c r="E95" s="40">
        <v>24</v>
      </c>
      <c r="F95" s="40">
        <v>245608008</v>
      </c>
      <c r="G95" s="40">
        <v>347</v>
      </c>
      <c r="H95" s="40">
        <v>3354176118</v>
      </c>
      <c r="I95" s="40" t="str">
        <f>VLOOKUP(A95,СПРАВОЧНИК!B:D,2,0)</f>
        <v>ЕВРОПА</v>
      </c>
      <c r="J95" s="40" t="str">
        <f>VLOOKUP(A95,СПРАВОЧНИК!B:D,3,0)</f>
        <v>ИНОМАРКИ</v>
      </c>
    </row>
    <row r="96" spans="1:10" x14ac:dyDescent="0.25">
      <c r="A96" s="65" t="s">
        <v>35</v>
      </c>
      <c r="B96" s="65" t="s">
        <v>47</v>
      </c>
      <c r="C96" s="65" t="s">
        <v>776</v>
      </c>
      <c r="D96" s="40">
        <v>11100000</v>
      </c>
      <c r="E96" s="40">
        <v>3</v>
      </c>
      <c r="F96" s="40">
        <v>33300000</v>
      </c>
      <c r="G96" s="40">
        <v>46</v>
      </c>
      <c r="H96" s="40">
        <v>500267503</v>
      </c>
      <c r="I96" s="40" t="str">
        <f>VLOOKUP(A96,СПРАВОЧНИК!B:D,2,0)</f>
        <v>ЕВРОПА</v>
      </c>
      <c r="J96" s="40" t="str">
        <f>VLOOKUP(A96,СПРАВОЧНИК!B:D,3,0)</f>
        <v>ИНОМАРКИ</v>
      </c>
    </row>
    <row r="97" spans="1:10" x14ac:dyDescent="0.25">
      <c r="A97" s="65" t="s">
        <v>35</v>
      </c>
      <c r="B97" s="65" t="s">
        <v>650</v>
      </c>
      <c r="C97" s="65" t="s">
        <v>773</v>
      </c>
      <c r="D97" s="40">
        <v>22852224</v>
      </c>
      <c r="E97" s="41">
        <v>28</v>
      </c>
      <c r="F97" s="41">
        <v>639862272</v>
      </c>
      <c r="G97" s="40">
        <v>175</v>
      </c>
      <c r="H97" s="40">
        <v>4469396832</v>
      </c>
      <c r="I97" s="40" t="str">
        <f>VLOOKUP(A97,СПРАВОЧНИК!B:D,2,0)</f>
        <v>ЕВРОПА</v>
      </c>
      <c r="J97" s="40" t="str">
        <f>VLOOKUP(A97,СПРАВОЧНИК!B:D,3,0)</f>
        <v>ИНОМАРКИ</v>
      </c>
    </row>
    <row r="98" spans="1:10" x14ac:dyDescent="0.25">
      <c r="A98" s="65" t="s">
        <v>35</v>
      </c>
      <c r="B98" s="65" t="s">
        <v>906</v>
      </c>
      <c r="C98" s="65" t="s">
        <v>773</v>
      </c>
      <c r="D98" s="40">
        <v>0</v>
      </c>
      <c r="E98" s="41"/>
      <c r="F98" s="41"/>
      <c r="G98" s="40">
        <v>1</v>
      </c>
      <c r="H98" s="40">
        <v>7300000</v>
      </c>
      <c r="I98" s="40" t="str">
        <f>VLOOKUP(A98,СПРАВОЧНИК!B:D,2,0)</f>
        <v>ЕВРОПА</v>
      </c>
      <c r="J98" s="40" t="str">
        <f>VLOOKUP(A98,СПРАВОЧНИК!B:D,3,0)</f>
        <v>ИНОМАРКИ</v>
      </c>
    </row>
    <row r="99" spans="1:10" x14ac:dyDescent="0.25">
      <c r="A99" s="65" t="s">
        <v>35</v>
      </c>
      <c r="B99" s="65" t="s">
        <v>48</v>
      </c>
      <c r="C99" s="65" t="s">
        <v>775</v>
      </c>
      <c r="D99" s="40">
        <v>0</v>
      </c>
      <c r="E99" s="40"/>
      <c r="F99" s="40"/>
      <c r="G99" s="40">
        <v>2</v>
      </c>
      <c r="H99" s="40">
        <v>17772600</v>
      </c>
      <c r="I99" s="40" t="str">
        <f>VLOOKUP(A99,СПРАВОЧНИК!B:D,2,0)</f>
        <v>ЕВРОПА</v>
      </c>
      <c r="J99" s="40" t="str">
        <f>VLOOKUP(A99,СПРАВОЧНИК!B:D,3,0)</f>
        <v>ИНОМАРКИ</v>
      </c>
    </row>
    <row r="100" spans="1:10" x14ac:dyDescent="0.25">
      <c r="A100" s="65" t="s">
        <v>35</v>
      </c>
      <c r="B100" s="65" t="s">
        <v>49</v>
      </c>
      <c r="C100" s="65" t="s">
        <v>775</v>
      </c>
      <c r="D100" s="40">
        <v>8900000</v>
      </c>
      <c r="E100" s="40">
        <v>7</v>
      </c>
      <c r="F100" s="40">
        <v>62300000</v>
      </c>
      <c r="G100" s="40">
        <v>85</v>
      </c>
      <c r="H100" s="40">
        <v>756500000</v>
      </c>
      <c r="I100" s="40" t="str">
        <f>VLOOKUP(A100,СПРАВОЧНИК!B:D,2,0)</f>
        <v>ЕВРОПА</v>
      </c>
      <c r="J100" s="40" t="str">
        <f>VLOOKUP(A100,СПРАВОЧНИК!B:D,3,0)</f>
        <v>ИНОМАРКИ</v>
      </c>
    </row>
    <row r="101" spans="1:10" x14ac:dyDescent="0.25">
      <c r="A101" s="65" t="s">
        <v>35</v>
      </c>
      <c r="B101" s="65" t="s">
        <v>50</v>
      </c>
      <c r="C101" s="65" t="s">
        <v>774</v>
      </c>
      <c r="D101" s="40">
        <v>9000000</v>
      </c>
      <c r="E101" s="40">
        <v>5</v>
      </c>
      <c r="F101" s="40">
        <v>45000000</v>
      </c>
      <c r="G101" s="40">
        <v>77</v>
      </c>
      <c r="H101" s="40">
        <v>693000000</v>
      </c>
      <c r="I101" s="40" t="str">
        <f>VLOOKUP(A101,СПРАВОЧНИК!B:D,2,0)</f>
        <v>ЕВРОПА</v>
      </c>
      <c r="J101" s="40" t="str">
        <f>VLOOKUP(A101,СПРАВОЧНИК!B:D,3,0)</f>
        <v>ИНОМАРКИ</v>
      </c>
    </row>
    <row r="102" spans="1:10" x14ac:dyDescent="0.25">
      <c r="A102" s="65" t="s">
        <v>35</v>
      </c>
      <c r="B102" s="65" t="s">
        <v>51</v>
      </c>
      <c r="C102" s="65" t="s">
        <v>774</v>
      </c>
      <c r="D102" s="40">
        <v>10400000</v>
      </c>
      <c r="E102" s="40">
        <v>7</v>
      </c>
      <c r="F102" s="40">
        <v>72800000</v>
      </c>
      <c r="G102" s="40">
        <v>101</v>
      </c>
      <c r="H102" s="40">
        <v>1103981934</v>
      </c>
      <c r="I102" s="40" t="str">
        <f>VLOOKUP(A102,СПРАВОЧНИК!B:D,2,0)</f>
        <v>ЕВРОПА</v>
      </c>
      <c r="J102" s="40" t="str">
        <f>VLOOKUP(A102,СПРАВОЧНИК!B:D,3,0)</f>
        <v>ИНОМАРКИ</v>
      </c>
    </row>
    <row r="103" spans="1:10" x14ac:dyDescent="0.25">
      <c r="A103" s="65" t="s">
        <v>35</v>
      </c>
      <c r="B103" s="65" t="s">
        <v>52</v>
      </c>
      <c r="C103" s="65" t="s">
        <v>776</v>
      </c>
      <c r="D103" s="40">
        <v>16280000</v>
      </c>
      <c r="E103" s="40">
        <v>1</v>
      </c>
      <c r="F103" s="40">
        <v>16280000</v>
      </c>
      <c r="G103" s="40">
        <v>33</v>
      </c>
      <c r="H103" s="40">
        <v>546046331</v>
      </c>
      <c r="I103" s="40" t="str">
        <f>VLOOKUP(A103,СПРАВОЧНИК!B:D,2,0)</f>
        <v>ЕВРОПА</v>
      </c>
      <c r="J103" s="40" t="str">
        <f>VLOOKUP(A103,СПРАВОЧНИК!B:D,3,0)</f>
        <v>ИНОМАРКИ</v>
      </c>
    </row>
    <row r="104" spans="1:10" x14ac:dyDescent="0.25">
      <c r="A104" s="65" t="s">
        <v>35</v>
      </c>
      <c r="B104" s="65" t="s">
        <v>53</v>
      </c>
      <c r="C104" s="65" t="s">
        <v>773</v>
      </c>
      <c r="D104" s="40">
        <v>3484000</v>
      </c>
      <c r="E104" s="41">
        <v>12</v>
      </c>
      <c r="F104" s="41">
        <v>41808000</v>
      </c>
      <c r="G104" s="40">
        <v>139</v>
      </c>
      <c r="H104" s="40">
        <v>465398377</v>
      </c>
      <c r="I104" s="40" t="str">
        <f>VLOOKUP(A104,СПРАВОЧНИК!B:D,2,0)</f>
        <v>ЕВРОПА</v>
      </c>
      <c r="J104" s="40" t="str">
        <f>VLOOKUP(A104,СПРАВОЧНИК!B:D,3,0)</f>
        <v>ИНОМАРКИ</v>
      </c>
    </row>
    <row r="105" spans="1:10" x14ac:dyDescent="0.25">
      <c r="A105" s="65" t="s">
        <v>35</v>
      </c>
      <c r="B105" s="65" t="s">
        <v>54</v>
      </c>
      <c r="C105" s="65" t="s">
        <v>773</v>
      </c>
      <c r="D105" s="40">
        <v>3950000</v>
      </c>
      <c r="E105" s="40">
        <v>1</v>
      </c>
      <c r="F105" s="40">
        <v>3950000</v>
      </c>
      <c r="G105" s="40">
        <v>20</v>
      </c>
      <c r="H105" s="40">
        <v>73698332</v>
      </c>
      <c r="I105" s="40" t="str">
        <f>VLOOKUP(A105,СПРАВОЧНИК!B:D,2,0)</f>
        <v>ЕВРОПА</v>
      </c>
      <c r="J105" s="40" t="str">
        <f>VLOOKUP(A105,СПРАВОЧНИК!B:D,3,0)</f>
        <v>ИНОМАРКИ</v>
      </c>
    </row>
    <row r="106" spans="1:10" x14ac:dyDescent="0.25">
      <c r="A106" s="65" t="s">
        <v>35</v>
      </c>
      <c r="B106" s="65" t="s">
        <v>55</v>
      </c>
      <c r="C106" s="65" t="s">
        <v>773</v>
      </c>
      <c r="D106" s="40">
        <v>5052439</v>
      </c>
      <c r="E106" s="41">
        <v>75</v>
      </c>
      <c r="F106" s="41">
        <v>378932925</v>
      </c>
      <c r="G106" s="40">
        <v>720</v>
      </c>
      <c r="H106" s="40">
        <v>3789272036</v>
      </c>
      <c r="I106" s="40" t="str">
        <f>VLOOKUP(A106,СПРАВОЧНИК!B:D,2,0)</f>
        <v>ЕВРОПА</v>
      </c>
      <c r="J106" s="40" t="str">
        <f>VLOOKUP(A106,СПРАВОЧНИК!B:D,3,0)</f>
        <v>ИНОМАРКИ</v>
      </c>
    </row>
    <row r="107" spans="1:10" x14ac:dyDescent="0.25">
      <c r="A107" s="65" t="s">
        <v>35</v>
      </c>
      <c r="B107" s="65" t="s">
        <v>632</v>
      </c>
      <c r="C107" s="65" t="s">
        <v>773</v>
      </c>
      <c r="D107" s="40">
        <v>7370000</v>
      </c>
      <c r="E107" s="40">
        <v>5</v>
      </c>
      <c r="F107" s="40">
        <v>36850000</v>
      </c>
      <c r="G107" s="40">
        <v>7</v>
      </c>
      <c r="H107" s="40">
        <v>51590000</v>
      </c>
      <c r="I107" s="40" t="str">
        <f>VLOOKUP(A107,СПРАВОЧНИК!B:D,2,0)</f>
        <v>ЕВРОПА</v>
      </c>
      <c r="J107" s="40" t="str">
        <f>VLOOKUP(A107,СПРАВОЧНИК!B:D,3,0)</f>
        <v>ИНОМАРКИ</v>
      </c>
    </row>
    <row r="108" spans="1:10" x14ac:dyDescent="0.25">
      <c r="A108" s="65" t="s">
        <v>35</v>
      </c>
      <c r="B108" s="65" t="s">
        <v>56</v>
      </c>
      <c r="C108" s="65" t="s">
        <v>773</v>
      </c>
      <c r="D108" s="40">
        <v>5999474</v>
      </c>
      <c r="E108" s="40">
        <v>26</v>
      </c>
      <c r="F108" s="40">
        <v>155986324</v>
      </c>
      <c r="G108" s="40">
        <v>345</v>
      </c>
      <c r="H108" s="40">
        <v>1999149230</v>
      </c>
      <c r="I108" s="40" t="str">
        <f>VLOOKUP(A108,СПРАВОЧНИК!B:D,2,0)</f>
        <v>ЕВРОПА</v>
      </c>
      <c r="J108" s="40" t="str">
        <f>VLOOKUP(A108,СПРАВОЧНИК!B:D,3,0)</f>
        <v>ИНОМАРКИ</v>
      </c>
    </row>
    <row r="109" spans="1:10" x14ac:dyDescent="0.25">
      <c r="A109" s="65" t="s">
        <v>35</v>
      </c>
      <c r="B109" s="65" t="s">
        <v>57</v>
      </c>
      <c r="C109" s="65" t="s">
        <v>773</v>
      </c>
      <c r="D109" s="40">
        <v>8025000</v>
      </c>
      <c r="E109" s="40">
        <v>2</v>
      </c>
      <c r="F109" s="40">
        <v>16050000</v>
      </c>
      <c r="G109" s="40">
        <v>13</v>
      </c>
      <c r="H109" s="40">
        <v>105401818</v>
      </c>
      <c r="I109" s="40" t="str">
        <f>VLOOKUP(A109,СПРАВОЧНИК!B:D,2,0)</f>
        <v>ЕВРОПА</v>
      </c>
      <c r="J109" s="40" t="str">
        <f>VLOOKUP(A109,СПРАВОЧНИК!B:D,3,0)</f>
        <v>ИНОМАРКИ</v>
      </c>
    </row>
    <row r="110" spans="1:10" x14ac:dyDescent="0.25">
      <c r="A110" s="65" t="s">
        <v>35</v>
      </c>
      <c r="B110" s="65" t="s">
        <v>58</v>
      </c>
      <c r="C110" s="65" t="s">
        <v>773</v>
      </c>
      <c r="D110" s="40">
        <v>6985306</v>
      </c>
      <c r="E110" s="40">
        <v>206</v>
      </c>
      <c r="F110" s="40">
        <v>1438973036</v>
      </c>
      <c r="G110" s="40">
        <v>2353</v>
      </c>
      <c r="H110" s="40">
        <v>17500440737</v>
      </c>
      <c r="I110" s="40" t="str">
        <f>VLOOKUP(A110,СПРАВОЧНИК!B:D,2,0)</f>
        <v>ЕВРОПА</v>
      </c>
      <c r="J110" s="40" t="str">
        <f>VLOOKUP(A110,СПРАВОЧНИК!B:D,3,0)</f>
        <v>ИНОМАРКИ</v>
      </c>
    </row>
    <row r="111" spans="1:10" x14ac:dyDescent="0.25">
      <c r="A111" s="65" t="s">
        <v>35</v>
      </c>
      <c r="B111" s="65" t="s">
        <v>59</v>
      </c>
      <c r="C111" s="65" t="s">
        <v>773</v>
      </c>
      <c r="D111" s="40">
        <v>13820000</v>
      </c>
      <c r="E111" s="40">
        <v>11</v>
      </c>
      <c r="F111" s="40">
        <v>152020000</v>
      </c>
      <c r="G111" s="40">
        <v>113</v>
      </c>
      <c r="H111" s="40">
        <v>1517621631</v>
      </c>
      <c r="I111" s="40" t="str">
        <f>VLOOKUP(A111,СПРАВОЧНИК!B:D,2,0)</f>
        <v>ЕВРОПА</v>
      </c>
      <c r="J111" s="40" t="str">
        <f>VLOOKUP(A111,СПРАВОЧНИК!B:D,3,0)</f>
        <v>ИНОМАРКИ</v>
      </c>
    </row>
    <row r="112" spans="1:10" x14ac:dyDescent="0.25">
      <c r="A112" s="65" t="s">
        <v>35</v>
      </c>
      <c r="B112" s="65" t="s">
        <v>60</v>
      </c>
      <c r="C112" s="65" t="s">
        <v>773</v>
      </c>
      <c r="D112" s="40">
        <v>7779216</v>
      </c>
      <c r="E112" s="40">
        <v>153</v>
      </c>
      <c r="F112" s="40">
        <v>1190220048</v>
      </c>
      <c r="G112" s="40">
        <v>1373</v>
      </c>
      <c r="H112" s="40">
        <v>11530329122</v>
      </c>
      <c r="I112" s="40" t="str">
        <f>VLOOKUP(A112,СПРАВОЧНИК!B:D,2,0)</f>
        <v>ЕВРОПА</v>
      </c>
      <c r="J112" s="40" t="str">
        <f>VLOOKUP(A112,СПРАВОЧНИК!B:D,3,0)</f>
        <v>ИНОМАРКИ</v>
      </c>
    </row>
    <row r="113" spans="1:10" x14ac:dyDescent="0.25">
      <c r="A113" s="65" t="s">
        <v>35</v>
      </c>
      <c r="B113" s="65" t="s">
        <v>61</v>
      </c>
      <c r="C113" s="65" t="s">
        <v>773</v>
      </c>
      <c r="D113" s="40">
        <v>13458000</v>
      </c>
      <c r="E113" s="40">
        <v>7</v>
      </c>
      <c r="F113" s="40">
        <v>94206000</v>
      </c>
      <c r="G113" s="40">
        <v>65</v>
      </c>
      <c r="H113" s="40">
        <v>866241000</v>
      </c>
      <c r="I113" s="40" t="str">
        <f>VLOOKUP(A113,СПРАВОЧНИК!B:D,2,0)</f>
        <v>ЕВРОПА</v>
      </c>
      <c r="J113" s="40" t="str">
        <f>VLOOKUP(A113,СПРАВОЧНИК!B:D,3,0)</f>
        <v>ИНОМАРКИ</v>
      </c>
    </row>
    <row r="114" spans="1:10" x14ac:dyDescent="0.25">
      <c r="A114" s="65" t="s">
        <v>35</v>
      </c>
      <c r="B114" s="65" t="s">
        <v>62</v>
      </c>
      <c r="C114" s="65" t="s">
        <v>773</v>
      </c>
      <c r="D114" s="40">
        <v>10409701</v>
      </c>
      <c r="E114" s="41">
        <v>162</v>
      </c>
      <c r="F114" s="41">
        <v>1686371562</v>
      </c>
      <c r="G114" s="40">
        <v>1619</v>
      </c>
      <c r="H114" s="40">
        <v>16605372765</v>
      </c>
      <c r="I114" s="40" t="str">
        <f>VLOOKUP(A114,СПРАВОЧНИК!B:D,2,0)</f>
        <v>ЕВРОПА</v>
      </c>
      <c r="J114" s="40" t="str">
        <f>VLOOKUP(A114,СПРАВОЧНИК!B:D,3,0)</f>
        <v>ИНОМАРКИ</v>
      </c>
    </row>
    <row r="115" spans="1:10" x14ac:dyDescent="0.25">
      <c r="A115" s="65" t="s">
        <v>35</v>
      </c>
      <c r="B115" s="65" t="s">
        <v>63</v>
      </c>
      <c r="C115" s="65" t="s">
        <v>776</v>
      </c>
      <c r="D115" s="40">
        <v>0</v>
      </c>
      <c r="E115" s="41"/>
      <c r="F115" s="41"/>
      <c r="G115" s="40">
        <v>10</v>
      </c>
      <c r="H115" s="40">
        <v>45165000</v>
      </c>
      <c r="I115" s="40" t="str">
        <f>VLOOKUP(A115,СПРАВОЧНИК!B:D,2,0)</f>
        <v>ЕВРОПА</v>
      </c>
      <c r="J115" s="40" t="str">
        <f>VLOOKUP(A115,СПРАВОЧНИК!B:D,3,0)</f>
        <v>ИНОМАРКИ</v>
      </c>
    </row>
    <row r="116" spans="1:10" x14ac:dyDescent="0.25">
      <c r="A116" s="65" t="s">
        <v>35</v>
      </c>
      <c r="B116" s="65" t="s">
        <v>64</v>
      </c>
      <c r="C116" s="65" t="s">
        <v>776</v>
      </c>
      <c r="D116" s="40">
        <v>7030000</v>
      </c>
      <c r="E116" s="41">
        <v>1</v>
      </c>
      <c r="F116" s="41">
        <v>7030000</v>
      </c>
      <c r="G116" s="40">
        <v>8</v>
      </c>
      <c r="H116" s="40">
        <v>53005000</v>
      </c>
      <c r="I116" s="40" t="str">
        <f>VLOOKUP(A116,СПРАВОЧНИК!B:D,2,0)</f>
        <v>ЕВРОПА</v>
      </c>
      <c r="J116" s="40" t="str">
        <f>VLOOKUP(A116,СПРАВОЧНИК!B:D,3,0)</f>
        <v>ИНОМАРКИ</v>
      </c>
    </row>
    <row r="117" spans="1:10" x14ac:dyDescent="0.25">
      <c r="A117" s="65" t="s">
        <v>65</v>
      </c>
      <c r="B117" s="65" t="s">
        <v>651</v>
      </c>
      <c r="C117" s="65" t="s">
        <v>774</v>
      </c>
      <c r="D117" s="40">
        <v>8404000</v>
      </c>
      <c r="E117" s="41">
        <v>1</v>
      </c>
      <c r="F117" s="41">
        <v>8404000</v>
      </c>
      <c r="G117" s="40">
        <v>4</v>
      </c>
      <c r="H117" s="40">
        <v>51032000</v>
      </c>
      <c r="I117" s="40" t="str">
        <f>VLOOKUP(A117,СПРАВОЧНИК!B:D,2,0)</f>
        <v>США</v>
      </c>
      <c r="J117" s="40" t="str">
        <f>VLOOKUP(A117,СПРАВОЧНИК!B:D,3,0)</f>
        <v>ИНОМАРКИ</v>
      </c>
    </row>
    <row r="118" spans="1:10" x14ac:dyDescent="0.25">
      <c r="A118" s="65" t="s">
        <v>65</v>
      </c>
      <c r="B118" s="65" t="s">
        <v>998</v>
      </c>
      <c r="C118" s="65" t="s">
        <v>773</v>
      </c>
      <c r="D118" s="40">
        <v>0</v>
      </c>
      <c r="E118" s="40"/>
      <c r="F118" s="40"/>
      <c r="G118" s="40">
        <v>1</v>
      </c>
      <c r="H118" s="40">
        <v>4647000</v>
      </c>
      <c r="I118" s="40" t="str">
        <f>VLOOKUP(A118,СПРАВОЧНИК!B:D,2,0)</f>
        <v>США</v>
      </c>
      <c r="J118" s="40" t="str">
        <f>VLOOKUP(A118,СПРАВОЧНИК!B:D,3,0)</f>
        <v>ИНОМАРКИ</v>
      </c>
    </row>
    <row r="119" spans="1:10" x14ac:dyDescent="0.25">
      <c r="A119" s="65" t="s">
        <v>65</v>
      </c>
      <c r="B119" s="65" t="s">
        <v>66</v>
      </c>
      <c r="C119" s="65" t="s">
        <v>773</v>
      </c>
      <c r="D119" s="40">
        <v>4141159</v>
      </c>
      <c r="E119" s="41">
        <v>1</v>
      </c>
      <c r="F119" s="41">
        <v>4141159</v>
      </c>
      <c r="G119" s="40">
        <v>20</v>
      </c>
      <c r="H119" s="40">
        <v>68001226</v>
      </c>
      <c r="I119" s="40" t="str">
        <f>VLOOKUP(A119,СПРАВОЧНИК!B:D,2,0)</f>
        <v>США</v>
      </c>
      <c r="J119" s="40" t="str">
        <f>VLOOKUP(A119,СПРАВОЧНИК!B:D,3,0)</f>
        <v>ИНОМАРКИ</v>
      </c>
    </row>
    <row r="120" spans="1:10" x14ac:dyDescent="0.25">
      <c r="A120" s="65" t="s">
        <v>65</v>
      </c>
      <c r="B120" s="65" t="s">
        <v>67</v>
      </c>
      <c r="C120" s="65" t="s">
        <v>773</v>
      </c>
      <c r="D120" s="40">
        <v>3013000</v>
      </c>
      <c r="E120" s="41">
        <v>1</v>
      </c>
      <c r="F120" s="41">
        <v>3013000</v>
      </c>
      <c r="G120" s="40">
        <v>6</v>
      </c>
      <c r="H120" s="40">
        <v>20992810</v>
      </c>
      <c r="I120" s="40" t="str">
        <f>VLOOKUP(A120,СПРАВОЧНИК!B:D,2,0)</f>
        <v>США</v>
      </c>
      <c r="J120" s="40" t="str">
        <f>VLOOKUP(A120,СПРАВОЧНИК!B:D,3,0)</f>
        <v>ИНОМАРКИ</v>
      </c>
    </row>
    <row r="121" spans="1:10" x14ac:dyDescent="0.25">
      <c r="A121" s="65" t="s">
        <v>65</v>
      </c>
      <c r="B121" s="65" t="s">
        <v>1037</v>
      </c>
      <c r="C121" s="65" t="s">
        <v>778</v>
      </c>
      <c r="D121" s="40">
        <v>0</v>
      </c>
      <c r="E121" s="41"/>
      <c r="F121" s="41"/>
      <c r="G121" s="40">
        <v>3</v>
      </c>
      <c r="H121" s="40">
        <v>7197000</v>
      </c>
      <c r="I121" s="40" t="str">
        <f>VLOOKUP(A121,СПРАВОЧНИК!B:D,2,0)</f>
        <v>США</v>
      </c>
      <c r="J121" s="40" t="str">
        <f>VLOOKUP(A121,СПРАВОЧНИК!B:D,3,0)</f>
        <v>ИНОМАРКИ</v>
      </c>
    </row>
    <row r="122" spans="1:10" x14ac:dyDescent="0.25">
      <c r="A122" s="65" t="s">
        <v>65</v>
      </c>
      <c r="B122" s="65" t="s">
        <v>984</v>
      </c>
      <c r="C122" s="65" t="s">
        <v>809</v>
      </c>
      <c r="D122" s="40">
        <v>0</v>
      </c>
      <c r="E122" s="40"/>
      <c r="F122" s="40"/>
      <c r="G122" s="40">
        <v>1</v>
      </c>
      <c r="H122" s="40">
        <v>2566000</v>
      </c>
      <c r="I122" s="40" t="str">
        <f>VLOOKUP(A122,СПРАВОЧНИК!B:D,2,0)</f>
        <v>США</v>
      </c>
      <c r="J122" s="40" t="str">
        <f>VLOOKUP(A122,СПРАВОЧНИК!B:D,3,0)</f>
        <v>ИНОМАРКИ</v>
      </c>
    </row>
    <row r="123" spans="1:10" x14ac:dyDescent="0.25">
      <c r="A123" s="65" t="s">
        <v>65</v>
      </c>
      <c r="B123" s="65" t="s">
        <v>999</v>
      </c>
      <c r="C123" s="65" t="s">
        <v>809</v>
      </c>
      <c r="D123" s="40">
        <v>7567000</v>
      </c>
      <c r="E123" s="41">
        <v>2</v>
      </c>
      <c r="F123" s="41">
        <v>15134000</v>
      </c>
      <c r="G123" s="40">
        <v>5</v>
      </c>
      <c r="H123" s="40">
        <v>57620000</v>
      </c>
      <c r="I123" s="40" t="str">
        <f>VLOOKUP(A123,СПРАВОЧНИК!B:D,2,0)</f>
        <v>США</v>
      </c>
      <c r="J123" s="40" t="str">
        <f>VLOOKUP(A123,СПРАВОЧНИК!B:D,3,0)</f>
        <v>ИНОМАРКИ</v>
      </c>
    </row>
    <row r="124" spans="1:10" x14ac:dyDescent="0.25">
      <c r="A124" s="65" t="s">
        <v>65</v>
      </c>
      <c r="B124" s="65" t="s">
        <v>633</v>
      </c>
      <c r="C124" s="65" t="s">
        <v>774</v>
      </c>
      <c r="D124" s="40">
        <v>0</v>
      </c>
      <c r="E124" s="41"/>
      <c r="F124" s="41"/>
      <c r="G124" s="40">
        <v>1</v>
      </c>
      <c r="H124" s="40">
        <v>2715000</v>
      </c>
      <c r="I124" s="40" t="str">
        <f>VLOOKUP(A124,СПРАВОЧНИК!B:D,2,0)</f>
        <v>США</v>
      </c>
      <c r="J124" s="40" t="str">
        <f>VLOOKUP(A124,СПРАВОЧНИК!B:D,3,0)</f>
        <v>ИНОМАРКИ</v>
      </c>
    </row>
    <row r="125" spans="1:10" x14ac:dyDescent="0.25">
      <c r="A125" s="65" t="s">
        <v>68</v>
      </c>
      <c r="B125" s="65" t="s">
        <v>1000</v>
      </c>
      <c r="C125" s="65" t="s">
        <v>819</v>
      </c>
      <c r="D125" s="40">
        <v>0</v>
      </c>
      <c r="E125" s="41"/>
      <c r="F125" s="41"/>
      <c r="G125" s="40">
        <v>2</v>
      </c>
      <c r="H125" s="40">
        <v>6260000</v>
      </c>
      <c r="I125" s="40" t="str">
        <f>VLOOKUP(A125,СПРАВОЧНИК!B:D,2,0)</f>
        <v>КИТАЙ</v>
      </c>
      <c r="J125" s="40" t="str">
        <f>VLOOKUP(A125,СПРАВОЧНИК!B:D,3,0)</f>
        <v>ИНОМАРКИ</v>
      </c>
    </row>
    <row r="126" spans="1:10" x14ac:dyDescent="0.25">
      <c r="A126" s="65" t="s">
        <v>68</v>
      </c>
      <c r="B126" s="65" t="s">
        <v>69</v>
      </c>
      <c r="C126" s="65" t="s">
        <v>778</v>
      </c>
      <c r="D126" s="40">
        <v>0</v>
      </c>
      <c r="E126" s="40"/>
      <c r="F126" s="40"/>
      <c r="G126" s="40">
        <v>4</v>
      </c>
      <c r="H126" s="40">
        <v>9010000</v>
      </c>
      <c r="I126" s="40" t="str">
        <f>VLOOKUP(A126,СПРАВОЧНИК!B:D,2,0)</f>
        <v>КИТАЙ</v>
      </c>
      <c r="J126" s="40" t="str">
        <f>VLOOKUP(A126,СПРАВОЧНИК!B:D,3,0)</f>
        <v>ИНОМАРКИ</v>
      </c>
    </row>
    <row r="127" spans="1:10" x14ac:dyDescent="0.25">
      <c r="A127" s="65" t="s">
        <v>68</v>
      </c>
      <c r="B127" s="65" t="s">
        <v>70</v>
      </c>
      <c r="C127" s="65" t="s">
        <v>814</v>
      </c>
      <c r="D127" s="40">
        <v>3557805</v>
      </c>
      <c r="E127" s="40">
        <v>1</v>
      </c>
      <c r="F127" s="40">
        <v>3557805</v>
      </c>
      <c r="G127" s="40">
        <v>7</v>
      </c>
      <c r="H127" s="40">
        <v>24214405</v>
      </c>
      <c r="I127" s="40" t="str">
        <f>VLOOKUP(A127,СПРАВОЧНИК!B:D,2,0)</f>
        <v>КИТАЙ</v>
      </c>
      <c r="J127" s="40" t="str">
        <f>VLOOKUP(A127,СПРАВОЧНИК!B:D,3,0)</f>
        <v>ИНОМАРКИ</v>
      </c>
    </row>
    <row r="128" spans="1:10" x14ac:dyDescent="0.25">
      <c r="A128" s="65" t="s">
        <v>68</v>
      </c>
      <c r="B128" s="65" t="s">
        <v>1105</v>
      </c>
      <c r="C128" s="65" t="s">
        <v>773</v>
      </c>
      <c r="D128" s="40">
        <v>0</v>
      </c>
      <c r="E128" s="40"/>
      <c r="F128" s="40"/>
      <c r="G128" s="40">
        <v>1</v>
      </c>
      <c r="H128" s="40">
        <v>2547000</v>
      </c>
      <c r="I128" s="40" t="str">
        <f>VLOOKUP(A128,СПРАВОЧНИК!B:D,2,0)</f>
        <v>КИТАЙ</v>
      </c>
      <c r="J128" s="40" t="str">
        <f>VLOOKUP(A128,СПРАВОЧНИК!B:D,3,0)</f>
        <v>ИНОМАРКИ</v>
      </c>
    </row>
    <row r="129" spans="1:10" x14ac:dyDescent="0.25">
      <c r="A129" s="65" t="s">
        <v>68</v>
      </c>
      <c r="B129" s="65" t="s">
        <v>71</v>
      </c>
      <c r="C129" s="65" t="s">
        <v>775</v>
      </c>
      <c r="D129" s="40">
        <v>5130000</v>
      </c>
      <c r="E129" s="40">
        <v>8</v>
      </c>
      <c r="F129" s="40">
        <v>41040000</v>
      </c>
      <c r="G129" s="40">
        <v>117</v>
      </c>
      <c r="H129" s="40">
        <v>628450000</v>
      </c>
      <c r="I129" s="40" t="str">
        <f>VLOOKUP(A129,СПРАВОЧНИК!B:D,2,0)</f>
        <v>КИТАЙ</v>
      </c>
      <c r="J129" s="40" t="str">
        <f>VLOOKUP(A129,СПРАВОЧНИК!B:D,3,0)</f>
        <v>ИНОМАРКИ</v>
      </c>
    </row>
    <row r="130" spans="1:10" x14ac:dyDescent="0.25">
      <c r="A130" s="65" t="s">
        <v>68</v>
      </c>
      <c r="B130" s="65" t="s">
        <v>72</v>
      </c>
      <c r="C130" s="65" t="s">
        <v>778</v>
      </c>
      <c r="D130" s="40">
        <v>3550000</v>
      </c>
      <c r="E130" s="40">
        <v>9</v>
      </c>
      <c r="F130" s="40">
        <v>31950000</v>
      </c>
      <c r="G130" s="40">
        <v>44</v>
      </c>
      <c r="H130" s="40">
        <v>149530000</v>
      </c>
      <c r="I130" s="40" t="str">
        <f>VLOOKUP(A130,СПРАВОЧНИК!B:D,2,0)</f>
        <v>КИТАЙ</v>
      </c>
      <c r="J130" s="40" t="str">
        <f>VLOOKUP(A130,СПРАВОЧНИК!B:D,3,0)</f>
        <v>ИНОМАРКИ</v>
      </c>
    </row>
    <row r="131" spans="1:10" x14ac:dyDescent="0.25">
      <c r="A131" s="65" t="s">
        <v>68</v>
      </c>
      <c r="B131" s="65" t="s">
        <v>1106</v>
      </c>
      <c r="C131" s="65" t="s">
        <v>811</v>
      </c>
      <c r="D131" s="40">
        <v>2350000</v>
      </c>
      <c r="E131" s="40">
        <v>4</v>
      </c>
      <c r="F131" s="40">
        <v>9400000</v>
      </c>
      <c r="G131" s="40">
        <v>9</v>
      </c>
      <c r="H131" s="40">
        <v>19050000</v>
      </c>
      <c r="I131" s="40" t="str">
        <f>VLOOKUP(A131,СПРАВОЧНИК!B:D,2,0)</f>
        <v>КИТАЙ</v>
      </c>
      <c r="J131" s="40" t="str">
        <f>VLOOKUP(A131,СПРАВОЧНИК!B:D,3,0)</f>
        <v>ИНОМАРКИ</v>
      </c>
    </row>
    <row r="132" spans="1:10" x14ac:dyDescent="0.25">
      <c r="A132" s="65" t="s">
        <v>68</v>
      </c>
      <c r="B132" s="65" t="s">
        <v>73</v>
      </c>
      <c r="C132" s="65" t="s">
        <v>775</v>
      </c>
      <c r="D132" s="40">
        <v>5170000</v>
      </c>
      <c r="E132" s="40">
        <v>2</v>
      </c>
      <c r="F132" s="40">
        <v>10340000</v>
      </c>
      <c r="G132" s="40">
        <v>16</v>
      </c>
      <c r="H132" s="40">
        <v>79820000</v>
      </c>
      <c r="I132" s="40" t="str">
        <f>VLOOKUP(A132,СПРАВОЧНИК!B:D,2,0)</f>
        <v>КИТАЙ</v>
      </c>
      <c r="J132" s="40" t="str">
        <f>VLOOKUP(A132,СПРАВОЧНИК!B:D,3,0)</f>
        <v>ИНОМАРКИ</v>
      </c>
    </row>
    <row r="133" spans="1:10" x14ac:dyDescent="0.25">
      <c r="A133" s="65" t="s">
        <v>68</v>
      </c>
      <c r="B133" s="65" t="s">
        <v>74</v>
      </c>
      <c r="C133" s="65" t="s">
        <v>778</v>
      </c>
      <c r="D133" s="40">
        <v>3930000</v>
      </c>
      <c r="E133" s="41">
        <v>35</v>
      </c>
      <c r="F133" s="41">
        <v>137550000</v>
      </c>
      <c r="G133" s="40">
        <v>224</v>
      </c>
      <c r="H133" s="40">
        <v>822050000</v>
      </c>
      <c r="I133" s="40" t="str">
        <f>VLOOKUP(A133,СПРАВОЧНИК!B:D,2,0)</f>
        <v>КИТАЙ</v>
      </c>
      <c r="J133" s="40" t="str">
        <f>VLOOKUP(A133,СПРАВОЧНИК!B:D,3,0)</f>
        <v>ИНОМАРКИ</v>
      </c>
    </row>
    <row r="134" spans="1:10" x14ac:dyDescent="0.25">
      <c r="A134" s="65" t="s">
        <v>68</v>
      </c>
      <c r="B134" s="65" t="s">
        <v>75</v>
      </c>
      <c r="C134" s="65" t="s">
        <v>773</v>
      </c>
      <c r="D134" s="40">
        <v>5450000</v>
      </c>
      <c r="E134" s="40">
        <v>12</v>
      </c>
      <c r="F134" s="40">
        <v>65400000</v>
      </c>
      <c r="G134" s="40">
        <v>133</v>
      </c>
      <c r="H134" s="40">
        <v>820999616</v>
      </c>
      <c r="I134" s="40" t="str">
        <f>VLOOKUP(A134,СПРАВОЧНИК!B:D,2,0)</f>
        <v>КИТАЙ</v>
      </c>
      <c r="J134" s="40" t="str">
        <f>VLOOKUP(A134,СПРАВОЧНИК!B:D,3,0)</f>
        <v>ИНОМАРКИ</v>
      </c>
    </row>
    <row r="135" spans="1:10" x14ac:dyDescent="0.25">
      <c r="A135" s="65" t="s">
        <v>68</v>
      </c>
      <c r="B135" s="65" t="s">
        <v>76</v>
      </c>
      <c r="C135" s="65" t="s">
        <v>773</v>
      </c>
      <c r="D135" s="40">
        <v>3690995</v>
      </c>
      <c r="E135" s="41">
        <v>4</v>
      </c>
      <c r="F135" s="41">
        <v>14763980</v>
      </c>
      <c r="G135" s="40">
        <v>52</v>
      </c>
      <c r="H135" s="40">
        <v>185883980</v>
      </c>
      <c r="I135" s="40" t="str">
        <f>VLOOKUP(A135,СПРАВОЧНИК!B:D,2,0)</f>
        <v>КИТАЙ</v>
      </c>
      <c r="J135" s="40" t="str">
        <f>VLOOKUP(A135,СПРАВОЧНИК!B:D,3,0)</f>
        <v>ИНОМАРКИ</v>
      </c>
    </row>
    <row r="136" spans="1:10" x14ac:dyDescent="0.25">
      <c r="A136" s="65" t="s">
        <v>77</v>
      </c>
      <c r="B136" s="65" t="s">
        <v>1135</v>
      </c>
      <c r="C136" s="65" t="s">
        <v>775</v>
      </c>
      <c r="D136" s="40">
        <v>7950000</v>
      </c>
      <c r="E136" s="40">
        <v>1</v>
      </c>
      <c r="F136" s="40">
        <v>7950000</v>
      </c>
      <c r="G136" s="40">
        <v>1</v>
      </c>
      <c r="H136" s="40">
        <v>7950000</v>
      </c>
      <c r="I136" s="40" t="str">
        <f>VLOOKUP(A136,СПРАВОЧНИК!B:D,2,0)</f>
        <v>США</v>
      </c>
      <c r="J136" s="40" t="str">
        <f>VLOOKUP(A136,СПРАВОЧНИК!B:D,3,0)</f>
        <v>ИНОМАРКИ</v>
      </c>
    </row>
    <row r="137" spans="1:10" x14ac:dyDescent="0.25">
      <c r="A137" s="65" t="s">
        <v>77</v>
      </c>
      <c r="B137" s="65" t="s">
        <v>729</v>
      </c>
      <c r="C137" s="65" t="s">
        <v>774</v>
      </c>
      <c r="D137" s="40">
        <v>0</v>
      </c>
      <c r="E137" s="40"/>
      <c r="F137" s="40"/>
      <c r="G137" s="40">
        <v>3</v>
      </c>
      <c r="H137" s="40">
        <v>8370000</v>
      </c>
      <c r="I137" s="40" t="str">
        <f>VLOOKUP(A137,СПРАВОЧНИК!B:D,2,0)</f>
        <v>США</v>
      </c>
      <c r="J137" s="40" t="str">
        <f>VLOOKUP(A137,СПРАВОЧНИК!B:D,3,0)</f>
        <v>ИНОМАРКИ</v>
      </c>
    </row>
    <row r="138" spans="1:10" x14ac:dyDescent="0.25">
      <c r="A138" s="65" t="s">
        <v>77</v>
      </c>
      <c r="B138" s="65" t="s">
        <v>1136</v>
      </c>
      <c r="C138" s="65" t="s">
        <v>773</v>
      </c>
      <c r="D138" s="40">
        <v>5111000</v>
      </c>
      <c r="E138" s="40">
        <v>1</v>
      </c>
      <c r="F138" s="40">
        <v>5111000</v>
      </c>
      <c r="G138" s="40">
        <v>1</v>
      </c>
      <c r="H138" s="40">
        <v>5111000</v>
      </c>
      <c r="I138" s="40" t="str">
        <f>VLOOKUP(A138,СПРАВОЧНИК!B:D,2,0)</f>
        <v>США</v>
      </c>
      <c r="J138" s="40" t="str">
        <f>VLOOKUP(A138,СПРАВОЧНИК!B:D,3,0)</f>
        <v>ИНОМАРКИ</v>
      </c>
    </row>
    <row r="139" spans="1:10" x14ac:dyDescent="0.25">
      <c r="A139" s="65" t="s">
        <v>77</v>
      </c>
      <c r="B139" s="65" t="s">
        <v>78</v>
      </c>
      <c r="C139" s="65" t="s">
        <v>773</v>
      </c>
      <c r="D139" s="40">
        <v>0</v>
      </c>
      <c r="E139" s="40"/>
      <c r="F139" s="40"/>
      <c r="G139" s="40">
        <v>6</v>
      </c>
      <c r="H139" s="40">
        <v>75760000</v>
      </c>
      <c r="I139" s="40" t="str">
        <f>VLOOKUP(A139,СПРАВОЧНИК!B:D,2,0)</f>
        <v>США</v>
      </c>
      <c r="J139" s="40" t="str">
        <f>VLOOKUP(A139,СПРАВОЧНИК!B:D,3,0)</f>
        <v>ИНОМАРКИ</v>
      </c>
    </row>
    <row r="140" spans="1:10" x14ac:dyDescent="0.25">
      <c r="A140" s="65" t="s">
        <v>77</v>
      </c>
      <c r="B140" s="65" t="s">
        <v>79</v>
      </c>
      <c r="C140" s="65" t="s">
        <v>773</v>
      </c>
      <c r="D140" s="40">
        <v>0</v>
      </c>
      <c r="E140" s="41"/>
      <c r="F140" s="41"/>
      <c r="G140" s="40">
        <v>11</v>
      </c>
      <c r="H140" s="40">
        <v>40790000</v>
      </c>
      <c r="I140" s="40" t="str">
        <f>VLOOKUP(A140,СПРАВОЧНИК!B:D,2,0)</f>
        <v>США</v>
      </c>
      <c r="J140" s="40" t="str">
        <f>VLOOKUP(A140,СПРАВОЧНИК!B:D,3,0)</f>
        <v>ИНОМАРКИ</v>
      </c>
    </row>
    <row r="141" spans="1:10" x14ac:dyDescent="0.25">
      <c r="A141" s="65" t="s">
        <v>77</v>
      </c>
      <c r="B141" s="65" t="s">
        <v>80</v>
      </c>
      <c r="C141" s="65" t="s">
        <v>773</v>
      </c>
      <c r="D141" s="40">
        <v>4270000</v>
      </c>
      <c r="E141" s="40">
        <v>2</v>
      </c>
      <c r="F141" s="40">
        <v>8540000</v>
      </c>
      <c r="G141" s="40">
        <v>24</v>
      </c>
      <c r="H141" s="40">
        <v>104640000</v>
      </c>
      <c r="I141" s="40" t="str">
        <f>VLOOKUP(A141,СПРАВОЧНИК!B:D,2,0)</f>
        <v>США</v>
      </c>
      <c r="J141" s="40" t="str">
        <f>VLOOKUP(A141,СПРАВОЧНИК!B:D,3,0)</f>
        <v>ИНОМАРКИ</v>
      </c>
    </row>
    <row r="142" spans="1:10" x14ac:dyDescent="0.25">
      <c r="A142" s="65" t="s">
        <v>77</v>
      </c>
      <c r="B142" s="65" t="s">
        <v>81</v>
      </c>
      <c r="C142" s="65" t="s">
        <v>773</v>
      </c>
      <c r="D142" s="40">
        <v>10225000</v>
      </c>
      <c r="E142" s="40">
        <v>2</v>
      </c>
      <c r="F142" s="40">
        <v>20450000</v>
      </c>
      <c r="G142" s="40">
        <v>23</v>
      </c>
      <c r="H142" s="40">
        <v>135400000</v>
      </c>
      <c r="I142" s="40" t="str">
        <f>VLOOKUP(A142,СПРАВОЧНИК!B:D,2,0)</f>
        <v>США</v>
      </c>
      <c r="J142" s="40" t="str">
        <f>VLOOKUP(A142,СПРАВОЧНИК!B:D,3,0)</f>
        <v>ИНОМАРКИ</v>
      </c>
    </row>
    <row r="143" spans="1:10" x14ac:dyDescent="0.25">
      <c r="A143" s="65" t="s">
        <v>77</v>
      </c>
      <c r="B143" s="65" t="s">
        <v>82</v>
      </c>
      <c r="C143" s="65" t="s">
        <v>773</v>
      </c>
      <c r="D143" s="40">
        <v>14602167</v>
      </c>
      <c r="E143" s="40">
        <v>53</v>
      </c>
      <c r="F143" s="40">
        <v>773914851</v>
      </c>
      <c r="G143" s="40">
        <v>597</v>
      </c>
      <c r="H143" s="40">
        <v>5281640026</v>
      </c>
      <c r="I143" s="40" t="str">
        <f>VLOOKUP(A143,СПРАВОЧНИК!B:D,2,0)</f>
        <v>США</v>
      </c>
      <c r="J143" s="40" t="str">
        <f>VLOOKUP(A143,СПРАВОЧНИК!B:D,3,0)</f>
        <v>ИНОМАРКИ</v>
      </c>
    </row>
    <row r="144" spans="1:10" x14ac:dyDescent="0.25">
      <c r="A144" s="65" t="s">
        <v>83</v>
      </c>
      <c r="B144" s="65" t="s">
        <v>730</v>
      </c>
      <c r="C144" s="65" t="s">
        <v>778</v>
      </c>
      <c r="D144" s="40">
        <v>1750000</v>
      </c>
      <c r="E144" s="40">
        <v>811</v>
      </c>
      <c r="F144" s="40">
        <v>1419250000</v>
      </c>
      <c r="G144" s="40">
        <v>4255</v>
      </c>
      <c r="H144" s="40">
        <v>7354858700</v>
      </c>
      <c r="I144" s="40" t="str">
        <f>VLOOKUP(A144,СПРАВОЧНИК!B:D,2,0)</f>
        <v>КИТАЙ</v>
      </c>
      <c r="J144" s="40" t="str">
        <f>VLOOKUP(A144,СПРАВОЧНИК!B:D,3,0)</f>
        <v>ИНОМАРКИ</v>
      </c>
    </row>
    <row r="145" spans="1:10" x14ac:dyDescent="0.25">
      <c r="A145" s="65" t="s">
        <v>83</v>
      </c>
      <c r="B145" s="65" t="s">
        <v>84</v>
      </c>
      <c r="C145" s="65" t="s">
        <v>814</v>
      </c>
      <c r="D145" s="40">
        <v>0</v>
      </c>
      <c r="E145" s="40"/>
      <c r="F145" s="40"/>
      <c r="G145" s="40">
        <v>2</v>
      </c>
      <c r="H145" s="40">
        <v>4490000</v>
      </c>
      <c r="I145" s="40" t="str">
        <f>VLOOKUP(A145,СПРАВОЧНИК!B:D,2,0)</f>
        <v>КИТАЙ</v>
      </c>
      <c r="J145" s="40" t="str">
        <f>VLOOKUP(A145,СПРАВОЧНИК!B:D,3,0)</f>
        <v>ИНОМАРКИ</v>
      </c>
    </row>
    <row r="146" spans="1:10" x14ac:dyDescent="0.25">
      <c r="A146" s="65" t="s">
        <v>83</v>
      </c>
      <c r="B146" s="65" t="s">
        <v>85</v>
      </c>
      <c r="C146" s="65" t="s">
        <v>773</v>
      </c>
      <c r="D146" s="40">
        <v>2339900</v>
      </c>
      <c r="E146" s="40">
        <v>1333</v>
      </c>
      <c r="F146" s="40">
        <v>3119086700</v>
      </c>
      <c r="G146" s="40">
        <v>9386</v>
      </c>
      <c r="H146" s="40">
        <v>21380291140</v>
      </c>
      <c r="I146" s="40" t="str">
        <f>VLOOKUP(A146,СПРАВОЧНИК!B:D,2,0)</f>
        <v>КИТАЙ</v>
      </c>
      <c r="J146" s="40" t="str">
        <f>VLOOKUP(A146,СПРАВОЧНИК!B:D,3,0)</f>
        <v>ИНОМАРКИ</v>
      </c>
    </row>
    <row r="147" spans="1:10" x14ac:dyDescent="0.25">
      <c r="A147" s="65" t="s">
        <v>83</v>
      </c>
      <c r="B147" s="65" t="s">
        <v>86</v>
      </c>
      <c r="C147" s="65" t="s">
        <v>773</v>
      </c>
      <c r="D147" s="40">
        <v>2629690</v>
      </c>
      <c r="E147" s="40">
        <v>2463</v>
      </c>
      <c r="F147" s="40">
        <v>6476926470</v>
      </c>
      <c r="G147" s="40">
        <v>11052</v>
      </c>
      <c r="H147" s="40">
        <v>28541289901</v>
      </c>
      <c r="I147" s="40" t="str">
        <f>VLOOKUP(A147,СПРАВОЧНИК!B:D,2,0)</f>
        <v>КИТАЙ</v>
      </c>
      <c r="J147" s="40" t="str">
        <f>VLOOKUP(A147,СПРАВОЧНИК!B:D,3,0)</f>
        <v>ИНОМАРКИ</v>
      </c>
    </row>
    <row r="148" spans="1:10" x14ac:dyDescent="0.25">
      <c r="A148" s="65" t="s">
        <v>83</v>
      </c>
      <c r="B148" s="65" t="s">
        <v>87</v>
      </c>
      <c r="C148" s="65" t="s">
        <v>773</v>
      </c>
      <c r="D148" s="40">
        <v>2392975</v>
      </c>
      <c r="E148" s="40">
        <v>287</v>
      </c>
      <c r="F148" s="40">
        <v>686783825</v>
      </c>
      <c r="G148" s="40">
        <v>3967</v>
      </c>
      <c r="H148" s="40">
        <v>9867774863</v>
      </c>
      <c r="I148" s="40" t="str">
        <f>VLOOKUP(A148,СПРАВОЧНИК!B:D,2,0)</f>
        <v>КИТАЙ</v>
      </c>
      <c r="J148" s="40" t="str">
        <f>VLOOKUP(A148,СПРАВОЧНИК!B:D,3,0)</f>
        <v>ИНОМАРКИ</v>
      </c>
    </row>
    <row r="149" spans="1:10" x14ac:dyDescent="0.25">
      <c r="A149" s="65" t="s">
        <v>83</v>
      </c>
      <c r="B149" s="65" t="s">
        <v>88</v>
      </c>
      <c r="C149" s="65" t="s">
        <v>773</v>
      </c>
      <c r="D149" s="40">
        <v>3709900</v>
      </c>
      <c r="E149" s="41">
        <v>19</v>
      </c>
      <c r="F149" s="41">
        <v>70488100</v>
      </c>
      <c r="G149" s="40">
        <v>544</v>
      </c>
      <c r="H149" s="40">
        <v>1906005600</v>
      </c>
      <c r="I149" s="40" t="str">
        <f>VLOOKUP(A149,СПРАВОЧНИК!B:D,2,0)</f>
        <v>КИТАЙ</v>
      </c>
      <c r="J149" s="40" t="str">
        <f>VLOOKUP(A149,СПРАВОЧНИК!B:D,3,0)</f>
        <v>ИНОМАРКИ</v>
      </c>
    </row>
    <row r="150" spans="1:10" x14ac:dyDescent="0.25">
      <c r="A150" s="65" t="s">
        <v>83</v>
      </c>
      <c r="B150" s="65" t="s">
        <v>724</v>
      </c>
      <c r="C150" s="65" t="s">
        <v>773</v>
      </c>
      <c r="D150" s="40">
        <v>4249900</v>
      </c>
      <c r="E150" s="41">
        <v>267</v>
      </c>
      <c r="F150" s="41">
        <v>1134723300</v>
      </c>
      <c r="G150" s="40">
        <v>1207</v>
      </c>
      <c r="H150" s="40">
        <v>5035629300</v>
      </c>
      <c r="I150" s="40" t="str">
        <f>VLOOKUP(A150,СПРАВОЧНИК!B:D,2,0)</f>
        <v>КИТАЙ</v>
      </c>
      <c r="J150" s="40" t="str">
        <f>VLOOKUP(A150,СПРАВОЧНИК!B:D,3,0)</f>
        <v>ИНОМАРКИ</v>
      </c>
    </row>
    <row r="151" spans="1:10" x14ac:dyDescent="0.25">
      <c r="A151" s="65" t="s">
        <v>83</v>
      </c>
      <c r="B151" s="65" t="s">
        <v>1107</v>
      </c>
      <c r="C151" s="65" t="s">
        <v>773</v>
      </c>
      <c r="D151" s="40">
        <v>3009667</v>
      </c>
      <c r="E151" s="40">
        <v>4</v>
      </c>
      <c r="F151" s="40">
        <v>12038668</v>
      </c>
      <c r="G151" s="40">
        <v>9</v>
      </c>
      <c r="H151" s="40">
        <v>33038668</v>
      </c>
      <c r="I151" s="40" t="str">
        <f>VLOOKUP(A151,СПРАВОЧНИК!B:D,2,0)</f>
        <v>КИТАЙ</v>
      </c>
      <c r="J151" s="40" t="str">
        <f>VLOOKUP(A151,СПРАВОЧНИК!B:D,3,0)</f>
        <v>ИНОМАРКИ</v>
      </c>
    </row>
    <row r="152" spans="1:10" x14ac:dyDescent="0.25">
      <c r="A152" s="65" t="s">
        <v>83</v>
      </c>
      <c r="B152" s="65" t="s">
        <v>741</v>
      </c>
      <c r="C152" s="65" t="s">
        <v>778</v>
      </c>
      <c r="D152" s="40">
        <v>2329900</v>
      </c>
      <c r="E152" s="40">
        <v>275</v>
      </c>
      <c r="F152" s="40">
        <v>640722500</v>
      </c>
      <c r="G152" s="40">
        <v>1412</v>
      </c>
      <c r="H152" s="40">
        <v>3245178800</v>
      </c>
      <c r="I152" s="40" t="str">
        <f>VLOOKUP(A152,СПРАВОЧНИК!B:D,2,0)</f>
        <v>КИТАЙ</v>
      </c>
      <c r="J152" s="40" t="str">
        <f>VLOOKUP(A152,СПРАВОЧНИК!B:D,3,0)</f>
        <v>ИНОМАРКИ</v>
      </c>
    </row>
    <row r="153" spans="1:10" x14ac:dyDescent="0.25">
      <c r="A153" s="65" t="s">
        <v>83</v>
      </c>
      <c r="B153" s="65" t="s">
        <v>89</v>
      </c>
      <c r="C153" s="65" t="s">
        <v>773</v>
      </c>
      <c r="D153" s="40">
        <v>2754000</v>
      </c>
      <c r="E153" s="40">
        <v>1</v>
      </c>
      <c r="F153" s="40">
        <v>2754000</v>
      </c>
      <c r="G153" s="40">
        <v>5</v>
      </c>
      <c r="H153" s="40">
        <v>13134000</v>
      </c>
      <c r="I153" s="40" t="str">
        <f>VLOOKUP(A153,СПРАВОЧНИК!B:D,2,0)</f>
        <v>КИТАЙ</v>
      </c>
      <c r="J153" s="40" t="str">
        <f>VLOOKUP(A153,СПРАВОЧНИК!B:D,3,0)</f>
        <v>ИНОМАРКИ</v>
      </c>
    </row>
    <row r="154" spans="1:10" x14ac:dyDescent="0.25">
      <c r="A154" s="65" t="s">
        <v>83</v>
      </c>
      <c r="B154" s="65" t="s">
        <v>985</v>
      </c>
      <c r="C154" s="65" t="s">
        <v>778</v>
      </c>
      <c r="D154" s="40">
        <v>2789900</v>
      </c>
      <c r="E154" s="41">
        <v>58</v>
      </c>
      <c r="F154" s="41">
        <v>161814200</v>
      </c>
      <c r="G154" s="40">
        <v>251</v>
      </c>
      <c r="H154" s="40">
        <v>700264900</v>
      </c>
      <c r="I154" s="40" t="str">
        <f>VLOOKUP(A154,СПРАВОЧНИК!B:D,2,0)</f>
        <v>КИТАЙ</v>
      </c>
      <c r="J154" s="40" t="str">
        <f>VLOOKUP(A154,СПРАВОЧНИК!B:D,3,0)</f>
        <v>ИНОМАРКИ</v>
      </c>
    </row>
    <row r="155" spans="1:10" x14ac:dyDescent="0.25">
      <c r="A155" s="65" t="s">
        <v>83</v>
      </c>
      <c r="B155" s="65" t="s">
        <v>961</v>
      </c>
      <c r="C155" s="65" t="s">
        <v>811</v>
      </c>
      <c r="D155" s="40">
        <v>0</v>
      </c>
      <c r="E155" s="41"/>
      <c r="F155" s="41"/>
      <c r="G155" s="40">
        <v>2</v>
      </c>
      <c r="H155" s="40">
        <v>3580000</v>
      </c>
      <c r="I155" s="40" t="str">
        <f>VLOOKUP(A155,СПРАВОЧНИК!B:D,2,0)</f>
        <v>КИТАЙ</v>
      </c>
      <c r="J155" s="40" t="str">
        <f>VLOOKUP(A155,СПРАВОЧНИК!B:D,3,0)</f>
        <v>ИНОМАРКИ</v>
      </c>
    </row>
    <row r="156" spans="1:10" x14ac:dyDescent="0.25">
      <c r="A156" s="65" t="s">
        <v>83</v>
      </c>
      <c r="B156" s="65" t="s">
        <v>652</v>
      </c>
      <c r="C156" s="65" t="s">
        <v>778</v>
      </c>
      <c r="D156" s="40">
        <v>0</v>
      </c>
      <c r="E156" s="41"/>
      <c r="F156" s="41"/>
      <c r="G156" s="40">
        <v>1</v>
      </c>
      <c r="H156" s="40">
        <v>10170000</v>
      </c>
      <c r="I156" s="40" t="str">
        <f>VLOOKUP(A156,СПРАВОЧНИК!B:D,2,0)</f>
        <v>КИТАЙ</v>
      </c>
      <c r="J156" s="40" t="str">
        <f>VLOOKUP(A156,СПРАВОЧНИК!B:D,3,0)</f>
        <v>ИНОМАРКИ</v>
      </c>
    </row>
    <row r="157" spans="1:10" x14ac:dyDescent="0.25">
      <c r="A157" s="65" t="s">
        <v>83</v>
      </c>
      <c r="B157" s="65" t="s">
        <v>90</v>
      </c>
      <c r="C157" s="65" t="s">
        <v>773</v>
      </c>
      <c r="D157" s="40">
        <v>3639900</v>
      </c>
      <c r="E157" s="41">
        <v>1259</v>
      </c>
      <c r="F157" s="41">
        <v>4582634100</v>
      </c>
      <c r="G157" s="40">
        <v>7878</v>
      </c>
      <c r="H157" s="40">
        <v>28281166300</v>
      </c>
      <c r="I157" s="40" t="str">
        <f>VLOOKUP(A157,СПРАВОЧНИК!B:D,2,0)</f>
        <v>КИТАЙ</v>
      </c>
      <c r="J157" s="40" t="str">
        <f>VLOOKUP(A157,СПРАВОЧНИК!B:D,3,0)</f>
        <v>ИНОМАРКИ</v>
      </c>
    </row>
    <row r="158" spans="1:10" x14ac:dyDescent="0.25">
      <c r="A158" s="65" t="s">
        <v>83</v>
      </c>
      <c r="B158" s="65" t="s">
        <v>91</v>
      </c>
      <c r="C158" s="65" t="s">
        <v>773</v>
      </c>
      <c r="D158" s="40">
        <v>2872825</v>
      </c>
      <c r="E158" s="41">
        <v>470</v>
      </c>
      <c r="F158" s="41">
        <v>1350227750</v>
      </c>
      <c r="G158" s="40">
        <v>3587</v>
      </c>
      <c r="H158" s="40">
        <v>10307296446</v>
      </c>
      <c r="I158" s="40" t="str">
        <f>VLOOKUP(A158,СПРАВОЧНИК!B:D,2,0)</f>
        <v>КИТАЙ</v>
      </c>
      <c r="J158" s="40" t="str">
        <f>VLOOKUP(A158,СПРАВОЧНИК!B:D,3,0)</f>
        <v>ИНОМАРКИ</v>
      </c>
    </row>
    <row r="159" spans="1:10" x14ac:dyDescent="0.25">
      <c r="A159" s="65" t="s">
        <v>83</v>
      </c>
      <c r="B159" s="65" t="s">
        <v>92</v>
      </c>
      <c r="C159" s="65" t="s">
        <v>778</v>
      </c>
      <c r="D159" s="40">
        <v>2859900</v>
      </c>
      <c r="E159" s="40">
        <v>411</v>
      </c>
      <c r="F159" s="40">
        <v>1175418900</v>
      </c>
      <c r="G159" s="40">
        <v>3783</v>
      </c>
      <c r="H159" s="40">
        <v>10450316900</v>
      </c>
      <c r="I159" s="40" t="str">
        <f>VLOOKUP(A159,СПРАВОЧНИК!B:D,2,0)</f>
        <v>КИТАЙ</v>
      </c>
      <c r="J159" s="40" t="str">
        <f>VLOOKUP(A159,СПРАВОЧНИК!B:D,3,0)</f>
        <v>ИНОМАРКИ</v>
      </c>
    </row>
    <row r="160" spans="1:10" x14ac:dyDescent="0.25">
      <c r="A160" s="65" t="s">
        <v>83</v>
      </c>
      <c r="B160" s="65" t="s">
        <v>994</v>
      </c>
      <c r="C160" s="65" t="s">
        <v>778</v>
      </c>
      <c r="D160" s="40">
        <v>0</v>
      </c>
      <c r="E160" s="41"/>
      <c r="F160" s="41"/>
      <c r="G160" s="40">
        <v>2</v>
      </c>
      <c r="H160" s="40">
        <v>3310970</v>
      </c>
      <c r="I160" s="40" t="str">
        <f>VLOOKUP(A160,СПРАВОЧНИК!B:D,2,0)</f>
        <v>КИТАЙ</v>
      </c>
      <c r="J160" s="40" t="str">
        <f>VLOOKUP(A160,СПРАВОЧНИК!B:D,3,0)</f>
        <v>ИНОМАРКИ</v>
      </c>
    </row>
    <row r="161" spans="1:10" x14ac:dyDescent="0.25">
      <c r="A161" s="65" t="s">
        <v>93</v>
      </c>
      <c r="B161" s="65" t="s">
        <v>815</v>
      </c>
      <c r="C161" s="65" t="s">
        <v>778</v>
      </c>
      <c r="D161" s="40">
        <v>0</v>
      </c>
      <c r="E161" s="41"/>
      <c r="F161" s="41"/>
      <c r="G161" s="40">
        <v>11</v>
      </c>
      <c r="H161" s="40">
        <v>16500000</v>
      </c>
      <c r="I161" s="40" t="str">
        <f>VLOOKUP(A161,СПРАВОЧНИК!B:D,2,0)</f>
        <v>КИТАЙ</v>
      </c>
      <c r="J161" s="40" t="str">
        <f>VLOOKUP(A161,СПРАВОЧНИК!B:D,3,0)</f>
        <v>ИНОМАРКИ</v>
      </c>
    </row>
    <row r="162" spans="1:10" x14ac:dyDescent="0.25">
      <c r="A162" s="65" t="s">
        <v>93</v>
      </c>
      <c r="B162" s="65" t="s">
        <v>622</v>
      </c>
      <c r="C162" s="65" t="s">
        <v>778</v>
      </c>
      <c r="D162" s="40">
        <v>0</v>
      </c>
      <c r="E162" s="41"/>
      <c r="F162" s="41"/>
      <c r="G162" s="40">
        <v>13</v>
      </c>
      <c r="H162" s="40">
        <v>20586823</v>
      </c>
      <c r="I162" s="40" t="str">
        <f>VLOOKUP(A162,СПРАВОЧНИК!B:D,2,0)</f>
        <v>КИТАЙ</v>
      </c>
      <c r="J162" s="40" t="str">
        <f>VLOOKUP(A162,СПРАВОЧНИК!B:D,3,0)</f>
        <v>ИНОМАРКИ</v>
      </c>
    </row>
    <row r="163" spans="1:10" x14ac:dyDescent="0.25">
      <c r="A163" s="65" t="s">
        <v>93</v>
      </c>
      <c r="B163" s="65" t="s">
        <v>816</v>
      </c>
      <c r="C163" s="65" t="s">
        <v>778</v>
      </c>
      <c r="D163" s="40">
        <v>0</v>
      </c>
      <c r="E163" s="41"/>
      <c r="F163" s="41"/>
      <c r="G163" s="40">
        <v>47</v>
      </c>
      <c r="H163" s="40">
        <v>23688000</v>
      </c>
      <c r="I163" s="40" t="str">
        <f>VLOOKUP(A163,СПРАВОЧНИК!B:D,2,0)</f>
        <v>КИТАЙ</v>
      </c>
      <c r="J163" s="40" t="str">
        <f>VLOOKUP(A163,СПРАВОЧНИК!B:D,3,0)</f>
        <v>ИНОМАРКИ</v>
      </c>
    </row>
    <row r="164" spans="1:10" x14ac:dyDescent="0.25">
      <c r="A164" s="65" t="s">
        <v>93</v>
      </c>
      <c r="B164" s="65" t="s">
        <v>1001</v>
      </c>
      <c r="C164" s="65" t="s">
        <v>778</v>
      </c>
      <c r="D164" s="40">
        <v>0</v>
      </c>
      <c r="E164" s="41"/>
      <c r="F164" s="41"/>
      <c r="G164" s="40">
        <v>1</v>
      </c>
      <c r="H164" s="40">
        <v>2450000</v>
      </c>
      <c r="I164" s="40" t="str">
        <f>VLOOKUP(A164,СПРАВОЧНИК!B:D,2,0)</f>
        <v>КИТАЙ</v>
      </c>
      <c r="J164" s="40" t="str">
        <f>VLOOKUP(A164,СПРАВОЧНИК!B:D,3,0)</f>
        <v>ИНОМАРКИ</v>
      </c>
    </row>
    <row r="165" spans="1:10" x14ac:dyDescent="0.25">
      <c r="A165" s="65" t="s">
        <v>93</v>
      </c>
      <c r="B165" s="65" t="s">
        <v>731</v>
      </c>
      <c r="C165" s="65" t="s">
        <v>775</v>
      </c>
      <c r="D165" s="40">
        <v>3410000</v>
      </c>
      <c r="E165" s="40">
        <v>1021</v>
      </c>
      <c r="F165" s="40">
        <v>3481610000</v>
      </c>
      <c r="G165" s="40">
        <v>4536</v>
      </c>
      <c r="H165" s="40">
        <v>15708771900</v>
      </c>
      <c r="I165" s="40" t="str">
        <f>VLOOKUP(A165,СПРАВОЧНИК!B:D,2,0)</f>
        <v>КИТАЙ</v>
      </c>
      <c r="J165" s="40" t="str">
        <f>VLOOKUP(A165,СПРАВОЧНИК!B:D,3,0)</f>
        <v>ИНОМАРКИ</v>
      </c>
    </row>
    <row r="166" spans="1:10" x14ac:dyDescent="0.25">
      <c r="A166" s="65" t="s">
        <v>93</v>
      </c>
      <c r="B166" s="65" t="s">
        <v>931</v>
      </c>
      <c r="C166" s="65" t="s">
        <v>778</v>
      </c>
      <c r="D166" s="40">
        <v>0</v>
      </c>
      <c r="E166" s="40"/>
      <c r="F166" s="40"/>
      <c r="G166" s="40">
        <v>1</v>
      </c>
      <c r="H166" s="40">
        <v>3189000</v>
      </c>
      <c r="I166" s="40" t="str">
        <f>VLOOKUP(A166,СПРАВОЧНИК!B:D,2,0)</f>
        <v>КИТАЙ</v>
      </c>
      <c r="J166" s="40" t="str">
        <f>VLOOKUP(A166,СПРАВОЧНИК!B:D,3,0)</f>
        <v>ИНОМАРКИ</v>
      </c>
    </row>
    <row r="167" spans="1:10" x14ac:dyDescent="0.25">
      <c r="A167" s="65" t="s">
        <v>93</v>
      </c>
      <c r="B167" s="65" t="s">
        <v>672</v>
      </c>
      <c r="C167" s="65" t="s">
        <v>811</v>
      </c>
      <c r="D167" s="40">
        <v>0</v>
      </c>
      <c r="E167" s="40"/>
      <c r="F167" s="40"/>
      <c r="G167" s="40">
        <v>1</v>
      </c>
      <c r="H167" s="40">
        <v>1660000</v>
      </c>
      <c r="I167" s="40" t="str">
        <f>VLOOKUP(A167,СПРАВОЧНИК!B:D,2,0)</f>
        <v>КИТАЙ</v>
      </c>
      <c r="J167" s="40" t="str">
        <f>VLOOKUP(A167,СПРАВОЧНИК!B:D,3,0)</f>
        <v>ИНОМАРКИ</v>
      </c>
    </row>
    <row r="168" spans="1:10" x14ac:dyDescent="0.25">
      <c r="A168" s="65" t="s">
        <v>93</v>
      </c>
      <c r="B168" s="65" t="s">
        <v>94</v>
      </c>
      <c r="C168" s="65" t="s">
        <v>773</v>
      </c>
      <c r="D168" s="40">
        <v>0</v>
      </c>
      <c r="E168" s="40"/>
      <c r="F168" s="40"/>
      <c r="G168" s="40">
        <v>1</v>
      </c>
      <c r="H168" s="40">
        <v>4520000</v>
      </c>
      <c r="I168" s="40" t="str">
        <f>VLOOKUP(A168,СПРАВОЧНИК!B:D,2,0)</f>
        <v>КИТАЙ</v>
      </c>
      <c r="J168" s="40" t="str">
        <f>VLOOKUP(A168,СПРАВОЧНИК!B:D,3,0)</f>
        <v>ИНОМАРКИ</v>
      </c>
    </row>
    <row r="169" spans="1:10" x14ac:dyDescent="0.25">
      <c r="A169" s="65" t="s">
        <v>93</v>
      </c>
      <c r="B169" s="65" t="s">
        <v>1108</v>
      </c>
      <c r="C169" s="65" t="s">
        <v>773</v>
      </c>
      <c r="D169" s="40">
        <v>2850000</v>
      </c>
      <c r="E169" s="40">
        <v>7</v>
      </c>
      <c r="F169" s="40">
        <v>19950000</v>
      </c>
      <c r="G169" s="40">
        <v>9</v>
      </c>
      <c r="H169" s="40">
        <v>26450000</v>
      </c>
      <c r="I169" s="40" t="str">
        <f>VLOOKUP(A169,СПРАВОЧНИК!B:D,2,0)</f>
        <v>КИТАЙ</v>
      </c>
      <c r="J169" s="40" t="str">
        <f>VLOOKUP(A169,СПРАВОЧНИК!B:D,3,0)</f>
        <v>ИНОМАРКИ</v>
      </c>
    </row>
    <row r="170" spans="1:10" x14ac:dyDescent="0.25">
      <c r="A170" s="65" t="s">
        <v>93</v>
      </c>
      <c r="B170" s="65" t="s">
        <v>1109</v>
      </c>
      <c r="C170" s="65" t="s">
        <v>773</v>
      </c>
      <c r="D170" s="40">
        <v>0</v>
      </c>
      <c r="E170" s="40"/>
      <c r="F170" s="40"/>
      <c r="G170" s="40">
        <v>1</v>
      </c>
      <c r="H170" s="40">
        <v>2100000</v>
      </c>
      <c r="I170" s="40" t="str">
        <f>VLOOKUP(A170,СПРАВОЧНИК!B:D,2,0)</f>
        <v>КИТАЙ</v>
      </c>
      <c r="J170" s="40" t="str">
        <f>VLOOKUP(A170,СПРАВОЧНИК!B:D,3,0)</f>
        <v>ИНОМАРКИ</v>
      </c>
    </row>
    <row r="171" spans="1:10" x14ac:dyDescent="0.25">
      <c r="A171" s="65" t="s">
        <v>93</v>
      </c>
      <c r="B171" s="65" t="s">
        <v>987</v>
      </c>
      <c r="C171" s="65" t="s">
        <v>773</v>
      </c>
      <c r="D171" s="40">
        <v>2209000</v>
      </c>
      <c r="E171" s="40">
        <v>5</v>
      </c>
      <c r="F171" s="40">
        <v>11045000</v>
      </c>
      <c r="G171" s="40">
        <v>8</v>
      </c>
      <c r="H171" s="40">
        <v>15787900</v>
      </c>
      <c r="I171" s="40" t="str">
        <f>VLOOKUP(A171,СПРАВОЧНИК!B:D,2,0)</f>
        <v>КИТАЙ</v>
      </c>
      <c r="J171" s="40" t="str">
        <f>VLOOKUP(A171,СПРАВОЧНИК!B:D,3,0)</f>
        <v>ИНОМАРКИ</v>
      </c>
    </row>
    <row r="172" spans="1:10" x14ac:dyDescent="0.25">
      <c r="A172" s="65" t="s">
        <v>93</v>
      </c>
      <c r="B172" s="65" t="s">
        <v>643</v>
      </c>
      <c r="C172" s="65" t="s">
        <v>773</v>
      </c>
      <c r="D172" s="40">
        <v>0</v>
      </c>
      <c r="E172" s="40"/>
      <c r="F172" s="40"/>
      <c r="G172" s="40">
        <v>2</v>
      </c>
      <c r="H172" s="40">
        <v>4205000</v>
      </c>
      <c r="I172" s="40" t="str">
        <f>VLOOKUP(A172,СПРАВОЧНИК!B:D,2,0)</f>
        <v>КИТАЙ</v>
      </c>
      <c r="J172" s="40" t="str">
        <f>VLOOKUP(A172,СПРАВОЧНИК!B:D,3,0)</f>
        <v>ИНОМАРКИ</v>
      </c>
    </row>
    <row r="173" spans="1:10" x14ac:dyDescent="0.25">
      <c r="A173" s="65" t="s">
        <v>93</v>
      </c>
      <c r="B173" s="65" t="s">
        <v>95</v>
      </c>
      <c r="C173" s="65" t="s">
        <v>773</v>
      </c>
      <c r="D173" s="40">
        <v>2378348</v>
      </c>
      <c r="E173" s="40">
        <v>31</v>
      </c>
      <c r="F173" s="40">
        <v>73728788</v>
      </c>
      <c r="G173" s="40">
        <v>4930</v>
      </c>
      <c r="H173" s="40">
        <v>10239850551</v>
      </c>
      <c r="I173" s="40" t="str">
        <f>VLOOKUP(A173,СПРАВОЧНИК!B:D,2,0)</f>
        <v>КИТАЙ</v>
      </c>
      <c r="J173" s="40" t="str">
        <f>VLOOKUP(A173,СПРАВОЧНИК!B:D,3,0)</f>
        <v>ИНОМАРКИ</v>
      </c>
    </row>
    <row r="174" spans="1:10" x14ac:dyDescent="0.25">
      <c r="A174" s="65" t="s">
        <v>93</v>
      </c>
      <c r="B174" s="65" t="s">
        <v>96</v>
      </c>
      <c r="C174" s="65" t="s">
        <v>773</v>
      </c>
      <c r="D174" s="40">
        <v>2330428</v>
      </c>
      <c r="E174" s="40">
        <v>4176</v>
      </c>
      <c r="F174" s="40">
        <v>9731867328</v>
      </c>
      <c r="G174" s="40">
        <v>32269</v>
      </c>
      <c r="H174" s="40">
        <v>73647902746</v>
      </c>
      <c r="I174" s="40" t="str">
        <f>VLOOKUP(A174,СПРАВОЧНИК!B:D,2,0)</f>
        <v>КИТАЙ</v>
      </c>
      <c r="J174" s="40" t="str">
        <f>VLOOKUP(A174,СПРАВОЧНИК!B:D,3,0)</f>
        <v>ИНОМАРКИ</v>
      </c>
    </row>
    <row r="175" spans="1:10" x14ac:dyDescent="0.25">
      <c r="A175" s="65" t="s">
        <v>93</v>
      </c>
      <c r="B175" s="65" t="s">
        <v>618</v>
      </c>
      <c r="C175" s="65" t="s">
        <v>773</v>
      </c>
      <c r="D175" s="40">
        <v>0</v>
      </c>
      <c r="E175" s="40"/>
      <c r="F175" s="40"/>
      <c r="G175" s="40">
        <v>10</v>
      </c>
      <c r="H175" s="40">
        <v>22928293</v>
      </c>
      <c r="I175" s="40" t="str">
        <f>VLOOKUP(A175,СПРАВОЧНИК!B:D,2,0)</f>
        <v>КИТАЙ</v>
      </c>
      <c r="J175" s="40" t="str">
        <f>VLOOKUP(A175,СПРАВОЧНИК!B:D,3,0)</f>
        <v>ИНОМАРКИ</v>
      </c>
    </row>
    <row r="176" spans="1:10" x14ac:dyDescent="0.25">
      <c r="A176" s="65" t="s">
        <v>93</v>
      </c>
      <c r="B176" s="65" t="s">
        <v>97</v>
      </c>
      <c r="C176" s="65" t="s">
        <v>773</v>
      </c>
      <c r="D176" s="40">
        <v>1331540</v>
      </c>
      <c r="E176" s="41">
        <v>6</v>
      </c>
      <c r="F176" s="41">
        <v>7989240</v>
      </c>
      <c r="G176" s="40">
        <v>63</v>
      </c>
      <c r="H176" s="40">
        <v>82485640</v>
      </c>
      <c r="I176" s="40" t="str">
        <f>VLOOKUP(A176,СПРАВОЧНИК!B:D,2,0)</f>
        <v>КИТАЙ</v>
      </c>
      <c r="J176" s="40" t="str">
        <f>VLOOKUP(A176,СПРАВОЧНИК!B:D,3,0)</f>
        <v>ИНОМАРКИ</v>
      </c>
    </row>
    <row r="177" spans="1:10" x14ac:dyDescent="0.25">
      <c r="A177" s="65" t="s">
        <v>93</v>
      </c>
      <c r="B177" s="65" t="s">
        <v>98</v>
      </c>
      <c r="C177" s="65" t="s">
        <v>773</v>
      </c>
      <c r="D177" s="40">
        <v>2880000</v>
      </c>
      <c r="E177" s="41">
        <v>2863</v>
      </c>
      <c r="F177" s="41">
        <v>8245440000</v>
      </c>
      <c r="G177" s="40">
        <v>44769</v>
      </c>
      <c r="H177" s="40">
        <v>122610811400</v>
      </c>
      <c r="I177" s="40" t="str">
        <f>VLOOKUP(A177,СПРАВОЧНИК!B:D,2,0)</f>
        <v>КИТАЙ</v>
      </c>
      <c r="J177" s="40" t="str">
        <f>VLOOKUP(A177,СПРАВОЧНИК!B:D,3,0)</f>
        <v>ИНОМАРКИ</v>
      </c>
    </row>
    <row r="178" spans="1:10" x14ac:dyDescent="0.25">
      <c r="A178" s="65" t="s">
        <v>93</v>
      </c>
      <c r="B178" s="65" t="s">
        <v>1060</v>
      </c>
      <c r="C178" s="65" t="s">
        <v>773</v>
      </c>
      <c r="D178" s="40">
        <v>2984356</v>
      </c>
      <c r="E178" s="41">
        <v>3123</v>
      </c>
      <c r="F178" s="41">
        <v>9320143788</v>
      </c>
      <c r="G178" s="40">
        <v>9458</v>
      </c>
      <c r="H178" s="40">
        <v>28672509533</v>
      </c>
      <c r="I178" s="40" t="str">
        <f>VLOOKUP(A178,СПРАВОЧНИК!B:D,2,0)</f>
        <v>КИТАЙ</v>
      </c>
      <c r="J178" s="40" t="str">
        <f>VLOOKUP(A178,СПРАВОЧНИК!B:D,3,0)</f>
        <v>ИНОМАРКИ</v>
      </c>
    </row>
    <row r="179" spans="1:10" x14ac:dyDescent="0.25">
      <c r="A179" s="65" t="s">
        <v>93</v>
      </c>
      <c r="B179" s="65" t="s">
        <v>99</v>
      </c>
      <c r="C179" s="65" t="s">
        <v>773</v>
      </c>
      <c r="D179" s="40">
        <v>2967268</v>
      </c>
      <c r="E179" s="40">
        <v>380</v>
      </c>
      <c r="F179" s="40">
        <v>1127561840</v>
      </c>
      <c r="G179" s="40">
        <v>3955</v>
      </c>
      <c r="H179" s="40">
        <v>11747444992</v>
      </c>
      <c r="I179" s="40" t="str">
        <f>VLOOKUP(A179,СПРАВОЧНИК!B:D,2,0)</f>
        <v>КИТАЙ</v>
      </c>
      <c r="J179" s="40" t="str">
        <f>VLOOKUP(A179,СПРАВОЧНИК!B:D,3,0)</f>
        <v>ИНОМАРКИ</v>
      </c>
    </row>
    <row r="180" spans="1:10" x14ac:dyDescent="0.25">
      <c r="A180" s="65" t="s">
        <v>93</v>
      </c>
      <c r="B180" s="65" t="s">
        <v>100</v>
      </c>
      <c r="C180" s="65" t="s">
        <v>773</v>
      </c>
      <c r="D180" s="40">
        <v>3430000</v>
      </c>
      <c r="E180" s="40">
        <v>354</v>
      </c>
      <c r="F180" s="40">
        <v>1214220000</v>
      </c>
      <c r="G180" s="40">
        <v>4759</v>
      </c>
      <c r="H180" s="40">
        <v>16728293200</v>
      </c>
      <c r="I180" s="40" t="str">
        <f>VLOOKUP(A180,СПРАВОЧНИК!B:D,2,0)</f>
        <v>КИТАЙ</v>
      </c>
      <c r="J180" s="40" t="str">
        <f>VLOOKUP(A180,СПРАВОЧНИК!B:D,3,0)</f>
        <v>ИНОМАРКИ</v>
      </c>
    </row>
    <row r="181" spans="1:10" x14ac:dyDescent="0.25">
      <c r="A181" s="65" t="s">
        <v>93</v>
      </c>
      <c r="B181" s="65" t="s">
        <v>1066</v>
      </c>
      <c r="C181" s="65" t="s">
        <v>773</v>
      </c>
      <c r="D181" s="40">
        <v>4930000</v>
      </c>
      <c r="E181" s="41">
        <v>18</v>
      </c>
      <c r="F181" s="41">
        <v>88740000</v>
      </c>
      <c r="G181" s="40">
        <v>86</v>
      </c>
      <c r="H181" s="40">
        <v>423974900</v>
      </c>
      <c r="I181" s="40" t="str">
        <f>VLOOKUP(A181,СПРАВОЧНИК!B:D,2,0)</f>
        <v>КИТАЙ</v>
      </c>
      <c r="J181" s="40" t="str">
        <f>VLOOKUP(A181,СПРАВОЧНИК!B:D,3,0)</f>
        <v>ИНОМАРКИ</v>
      </c>
    </row>
    <row r="182" spans="1:10" x14ac:dyDescent="0.25">
      <c r="A182" s="65" t="s">
        <v>93</v>
      </c>
      <c r="B182" s="65" t="s">
        <v>101</v>
      </c>
      <c r="C182" s="65" t="s">
        <v>773</v>
      </c>
      <c r="D182" s="40">
        <v>4160000</v>
      </c>
      <c r="E182" s="40">
        <v>1474</v>
      </c>
      <c r="F182" s="40">
        <v>6131840000</v>
      </c>
      <c r="G182" s="40">
        <v>14953</v>
      </c>
      <c r="H182" s="40">
        <v>61096856700</v>
      </c>
      <c r="I182" s="40" t="str">
        <f>VLOOKUP(A182,СПРАВОЧНИК!B:D,2,0)</f>
        <v>КИТАЙ</v>
      </c>
      <c r="J182" s="40" t="str">
        <f>VLOOKUP(A182,СПРАВОЧНИК!B:D,3,0)</f>
        <v>ИНОМАРКИ</v>
      </c>
    </row>
    <row r="183" spans="1:10" x14ac:dyDescent="0.25">
      <c r="A183" s="65" t="s">
        <v>93</v>
      </c>
      <c r="B183" s="65" t="s">
        <v>1067</v>
      </c>
      <c r="C183" s="65" t="s">
        <v>773</v>
      </c>
      <c r="D183" s="40">
        <v>4196420</v>
      </c>
      <c r="E183" s="41">
        <v>2</v>
      </c>
      <c r="F183" s="41">
        <v>8392840</v>
      </c>
      <c r="G183" s="40">
        <v>5</v>
      </c>
      <c r="H183" s="40">
        <v>20858180</v>
      </c>
      <c r="I183" s="40" t="str">
        <f>VLOOKUP(A183,СПРАВОЧНИК!B:D,2,0)</f>
        <v>КИТАЙ</v>
      </c>
      <c r="J183" s="40" t="str">
        <f>VLOOKUP(A183,СПРАВОЧНИК!B:D,3,0)</f>
        <v>ИНОМАРКИ</v>
      </c>
    </row>
    <row r="184" spans="1:10" x14ac:dyDescent="0.25">
      <c r="A184" s="65" t="s">
        <v>93</v>
      </c>
      <c r="B184" s="65" t="s">
        <v>102</v>
      </c>
      <c r="C184" s="65" t="s">
        <v>773</v>
      </c>
      <c r="D184" s="40">
        <v>0</v>
      </c>
      <c r="E184" s="41"/>
      <c r="F184" s="41"/>
      <c r="G184" s="40">
        <v>2</v>
      </c>
      <c r="H184" s="40">
        <v>4102620</v>
      </c>
      <c r="I184" s="40" t="str">
        <f>VLOOKUP(A184,СПРАВОЧНИК!B:D,2,0)</f>
        <v>КИТАЙ</v>
      </c>
      <c r="J184" s="40" t="str">
        <f>VLOOKUP(A184,СПРАВОЧНИК!B:D,3,0)</f>
        <v>ИНОМАРКИ</v>
      </c>
    </row>
    <row r="185" spans="1:10" x14ac:dyDescent="0.25">
      <c r="A185" s="65" t="s">
        <v>103</v>
      </c>
      <c r="B185" s="65" t="s">
        <v>104</v>
      </c>
      <c r="C185" s="65" t="s">
        <v>773</v>
      </c>
      <c r="D185" s="40">
        <v>0</v>
      </c>
      <c r="E185" s="40"/>
      <c r="F185" s="40"/>
      <c r="G185" s="40">
        <v>2</v>
      </c>
      <c r="H185" s="40">
        <v>14100000</v>
      </c>
      <c r="I185" s="40" t="str">
        <f>VLOOKUP(A185,СПРАВОЧНИК!B:D,2,0)</f>
        <v>США</v>
      </c>
      <c r="J185" s="40" t="str">
        <f>VLOOKUP(A185,СПРАВОЧНИК!B:D,3,0)</f>
        <v>ИНОМАРКИ</v>
      </c>
    </row>
    <row r="186" spans="1:10" x14ac:dyDescent="0.25">
      <c r="A186" s="65" t="s">
        <v>103</v>
      </c>
      <c r="B186" s="65" t="s">
        <v>105</v>
      </c>
      <c r="C186" s="65" t="s">
        <v>773</v>
      </c>
      <c r="D186" s="40">
        <v>0</v>
      </c>
      <c r="E186" s="40"/>
      <c r="F186" s="40"/>
      <c r="G186" s="40">
        <v>1</v>
      </c>
      <c r="H186" s="40">
        <v>1950000</v>
      </c>
      <c r="I186" s="40" t="str">
        <f>VLOOKUP(A186,СПРАВОЧНИК!B:D,2,0)</f>
        <v>США</v>
      </c>
      <c r="J186" s="40" t="str">
        <f>VLOOKUP(A186,СПРАВОЧНИК!B:D,3,0)</f>
        <v>ИНОМАРКИ</v>
      </c>
    </row>
    <row r="187" spans="1:10" x14ac:dyDescent="0.25">
      <c r="A187" s="65" t="s">
        <v>103</v>
      </c>
      <c r="B187" s="65" t="s">
        <v>106</v>
      </c>
      <c r="C187" s="65" t="s">
        <v>776</v>
      </c>
      <c r="D187" s="40">
        <v>6350000</v>
      </c>
      <c r="E187" s="40">
        <v>5</v>
      </c>
      <c r="F187" s="40">
        <v>31750000</v>
      </c>
      <c r="G187" s="40">
        <v>63</v>
      </c>
      <c r="H187" s="40">
        <v>414183568</v>
      </c>
      <c r="I187" s="40" t="str">
        <f>VLOOKUP(A187,СПРАВОЧНИК!B:D,2,0)</f>
        <v>США</v>
      </c>
      <c r="J187" s="40" t="str">
        <f>VLOOKUP(A187,СПРАВОЧНИК!B:D,3,0)</f>
        <v>ИНОМАРКИ</v>
      </c>
    </row>
    <row r="188" spans="1:10" x14ac:dyDescent="0.25">
      <c r="A188" s="65" t="s">
        <v>103</v>
      </c>
      <c r="B188" s="65" t="s">
        <v>107</v>
      </c>
      <c r="C188" s="65" t="s">
        <v>773</v>
      </c>
      <c r="D188" s="40">
        <v>2847000</v>
      </c>
      <c r="E188" s="41">
        <v>4</v>
      </c>
      <c r="F188" s="41">
        <v>11388000</v>
      </c>
      <c r="G188" s="40">
        <v>531</v>
      </c>
      <c r="H188" s="40">
        <v>836838750</v>
      </c>
      <c r="I188" s="40" t="str">
        <f>VLOOKUP(A188,СПРАВОЧНИК!B:D,2,0)</f>
        <v>США</v>
      </c>
      <c r="J188" s="40" t="str">
        <f>VLOOKUP(A188,СПРАВОЧНИК!B:D,3,0)</f>
        <v>ИНОМАРКИ</v>
      </c>
    </row>
    <row r="189" spans="1:10" x14ac:dyDescent="0.25">
      <c r="A189" s="65" t="s">
        <v>103</v>
      </c>
      <c r="B189" s="65" t="s">
        <v>907</v>
      </c>
      <c r="C189" s="65" t="s">
        <v>809</v>
      </c>
      <c r="D189" s="40">
        <v>0</v>
      </c>
      <c r="E189" s="41"/>
      <c r="F189" s="41"/>
      <c r="G189" s="40">
        <v>6</v>
      </c>
      <c r="H189" s="40">
        <v>9470000</v>
      </c>
      <c r="I189" s="40" t="str">
        <f>VLOOKUP(A189,СПРАВОЧНИК!B:D,2,0)</f>
        <v>США</v>
      </c>
      <c r="J189" s="40" t="str">
        <f>VLOOKUP(A189,СПРАВОЧНИК!B:D,3,0)</f>
        <v>ИНОМАРКИ</v>
      </c>
    </row>
    <row r="190" spans="1:10" x14ac:dyDescent="0.25">
      <c r="A190" s="65" t="s">
        <v>103</v>
      </c>
      <c r="B190" s="65" t="s">
        <v>108</v>
      </c>
      <c r="C190" s="65" t="s">
        <v>773</v>
      </c>
      <c r="D190" s="40">
        <v>2330000</v>
      </c>
      <c r="E190" s="40">
        <v>12</v>
      </c>
      <c r="F190" s="40">
        <v>27960000</v>
      </c>
      <c r="G190" s="40">
        <v>173</v>
      </c>
      <c r="H190" s="40">
        <v>378330000</v>
      </c>
      <c r="I190" s="40" t="str">
        <f>VLOOKUP(A190,СПРАВОЧНИК!B:D,2,0)</f>
        <v>США</v>
      </c>
      <c r="J190" s="40" t="str">
        <f>VLOOKUP(A190,СПРАВОЧНИК!B:D,3,0)</f>
        <v>ИНОМАРКИ</v>
      </c>
    </row>
    <row r="191" spans="1:10" x14ac:dyDescent="0.25">
      <c r="A191" s="65" t="s">
        <v>103</v>
      </c>
      <c r="B191" s="65" t="s">
        <v>1034</v>
      </c>
      <c r="C191" s="65" t="s">
        <v>778</v>
      </c>
      <c r="D191" s="40">
        <v>1899900</v>
      </c>
      <c r="E191" s="41">
        <v>2</v>
      </c>
      <c r="F191" s="41">
        <v>3799800</v>
      </c>
      <c r="G191" s="40">
        <v>3</v>
      </c>
      <c r="H191" s="40">
        <v>4387700</v>
      </c>
      <c r="I191" s="40" t="str">
        <f>VLOOKUP(A191,СПРАВОЧНИК!B:D,2,0)</f>
        <v>США</v>
      </c>
      <c r="J191" s="40" t="str">
        <f>VLOOKUP(A191,СПРАВОЧНИК!B:D,3,0)</f>
        <v>ИНОМАРКИ</v>
      </c>
    </row>
    <row r="192" spans="1:10" x14ac:dyDescent="0.25">
      <c r="A192" s="65" t="s">
        <v>103</v>
      </c>
      <c r="B192" s="65" t="s">
        <v>109</v>
      </c>
      <c r="C192" s="65" t="s">
        <v>773</v>
      </c>
      <c r="D192" s="40">
        <v>2520000</v>
      </c>
      <c r="E192" s="40">
        <v>1</v>
      </c>
      <c r="F192" s="40">
        <v>2520000</v>
      </c>
      <c r="G192" s="40">
        <v>6</v>
      </c>
      <c r="H192" s="40">
        <v>11920000</v>
      </c>
      <c r="I192" s="40" t="str">
        <f>VLOOKUP(A192,СПРАВОЧНИК!B:D,2,0)</f>
        <v>США</v>
      </c>
      <c r="J192" s="40" t="str">
        <f>VLOOKUP(A192,СПРАВОЧНИК!B:D,3,0)</f>
        <v>ИНОМАРКИ</v>
      </c>
    </row>
    <row r="193" spans="1:10" x14ac:dyDescent="0.25">
      <c r="A193" s="65" t="s">
        <v>103</v>
      </c>
      <c r="B193" s="65" t="s">
        <v>623</v>
      </c>
      <c r="C193" s="65" t="s">
        <v>776</v>
      </c>
      <c r="D193" s="40">
        <v>2441354</v>
      </c>
      <c r="E193" s="40">
        <v>52</v>
      </c>
      <c r="F193" s="40">
        <v>126950408</v>
      </c>
      <c r="G193" s="40">
        <v>88</v>
      </c>
      <c r="H193" s="40">
        <v>209840008</v>
      </c>
      <c r="I193" s="40" t="str">
        <f>VLOOKUP(A193,СПРАВОЧНИК!B:D,2,0)</f>
        <v>США</v>
      </c>
      <c r="J193" s="40" t="str">
        <f>VLOOKUP(A193,СПРАВОЧНИК!B:D,3,0)</f>
        <v>ИНОМАРКИ</v>
      </c>
    </row>
    <row r="194" spans="1:10" x14ac:dyDescent="0.25">
      <c r="A194" s="65" t="s">
        <v>103</v>
      </c>
      <c r="B194" s="65" t="s">
        <v>110</v>
      </c>
      <c r="C194" s="65" t="s">
        <v>778</v>
      </c>
      <c r="D194" s="40">
        <v>1624450</v>
      </c>
      <c r="E194" s="40">
        <v>1</v>
      </c>
      <c r="F194" s="40">
        <v>1624450</v>
      </c>
      <c r="G194" s="40">
        <v>550</v>
      </c>
      <c r="H194" s="40">
        <v>885231650</v>
      </c>
      <c r="I194" s="40" t="str">
        <f>VLOOKUP(A194,СПРАВОЧНИК!B:D,2,0)</f>
        <v>США</v>
      </c>
      <c r="J194" s="40" t="str">
        <f>VLOOKUP(A194,СПРАВОЧНИК!B:D,3,0)</f>
        <v>ИНОМАРКИ</v>
      </c>
    </row>
    <row r="195" spans="1:10" x14ac:dyDescent="0.25">
      <c r="A195" s="65" t="s">
        <v>103</v>
      </c>
      <c r="B195" s="65" t="s">
        <v>908</v>
      </c>
      <c r="C195" s="65" t="s">
        <v>814</v>
      </c>
      <c r="D195" s="40">
        <v>2159000</v>
      </c>
      <c r="E195" s="40">
        <v>5</v>
      </c>
      <c r="F195" s="40">
        <v>10795000</v>
      </c>
      <c r="G195" s="40">
        <v>25</v>
      </c>
      <c r="H195" s="40">
        <v>54964000</v>
      </c>
      <c r="I195" s="40" t="str">
        <f>VLOOKUP(A195,СПРАВОЧНИК!B:D,2,0)</f>
        <v>США</v>
      </c>
      <c r="J195" s="40" t="str">
        <f>VLOOKUP(A195,СПРАВОЧНИК!B:D,3,0)</f>
        <v>ИНОМАРКИ</v>
      </c>
    </row>
    <row r="196" spans="1:10" x14ac:dyDescent="0.25">
      <c r="A196" s="65" t="s">
        <v>103</v>
      </c>
      <c r="B196" s="65" t="s">
        <v>111</v>
      </c>
      <c r="C196" s="65" t="s">
        <v>773</v>
      </c>
      <c r="D196" s="40">
        <v>3909000</v>
      </c>
      <c r="E196" s="40">
        <v>1</v>
      </c>
      <c r="F196" s="40">
        <v>3909000</v>
      </c>
      <c r="G196" s="40">
        <v>8</v>
      </c>
      <c r="H196" s="40">
        <v>31272000</v>
      </c>
      <c r="I196" s="40" t="str">
        <f>VLOOKUP(A196,СПРАВОЧНИК!B:D,2,0)</f>
        <v>США</v>
      </c>
      <c r="J196" s="40" t="str">
        <f>VLOOKUP(A196,СПРАВОЧНИК!B:D,3,0)</f>
        <v>ИНОМАРКИ</v>
      </c>
    </row>
    <row r="197" spans="1:10" x14ac:dyDescent="0.25">
      <c r="A197" s="65" t="s">
        <v>103</v>
      </c>
      <c r="B197" s="65" t="s">
        <v>112</v>
      </c>
      <c r="C197" s="65" t="s">
        <v>773</v>
      </c>
      <c r="D197" s="40">
        <v>4180000</v>
      </c>
      <c r="E197" s="40">
        <v>2</v>
      </c>
      <c r="F197" s="40">
        <v>8360000</v>
      </c>
      <c r="G197" s="40">
        <v>5</v>
      </c>
      <c r="H197" s="40">
        <v>16450000</v>
      </c>
      <c r="I197" s="40" t="str">
        <f>VLOOKUP(A197,СПРАВОЧНИК!B:D,2,0)</f>
        <v>США</v>
      </c>
      <c r="J197" s="40" t="str">
        <f>VLOOKUP(A197,СПРАВОЧНИК!B:D,3,0)</f>
        <v>ИНОМАРКИ</v>
      </c>
    </row>
    <row r="198" spans="1:10" x14ac:dyDescent="0.25">
      <c r="A198" s="65" t="s">
        <v>103</v>
      </c>
      <c r="B198" s="65" t="s">
        <v>1137</v>
      </c>
      <c r="C198" s="65" t="s">
        <v>812</v>
      </c>
      <c r="D198" s="40">
        <v>3750000</v>
      </c>
      <c r="E198" s="40">
        <v>1</v>
      </c>
      <c r="F198" s="40">
        <v>3750000</v>
      </c>
      <c r="G198" s="40">
        <v>1</v>
      </c>
      <c r="H198" s="40">
        <v>3750000</v>
      </c>
      <c r="I198" s="40" t="str">
        <f>VLOOKUP(A198,СПРАВОЧНИК!B:D,2,0)</f>
        <v>США</v>
      </c>
      <c r="J198" s="40" t="str">
        <f>VLOOKUP(A198,СПРАВОЧНИК!B:D,3,0)</f>
        <v>ИНОМАРКИ</v>
      </c>
    </row>
    <row r="199" spans="1:10" x14ac:dyDescent="0.25">
      <c r="A199" s="65" t="s">
        <v>103</v>
      </c>
      <c r="B199" s="65" t="s">
        <v>113</v>
      </c>
      <c r="C199" s="65" t="s">
        <v>817</v>
      </c>
      <c r="D199" s="40">
        <v>1889000</v>
      </c>
      <c r="E199" s="40">
        <v>19</v>
      </c>
      <c r="F199" s="40">
        <v>35891000</v>
      </c>
      <c r="G199" s="40">
        <v>1112</v>
      </c>
      <c r="H199" s="40">
        <v>1881236800</v>
      </c>
      <c r="I199" s="40" t="str">
        <f>VLOOKUP(A199,СПРАВОЧНИК!B:D,2,0)</f>
        <v>США</v>
      </c>
      <c r="J199" s="40" t="str">
        <f>VLOOKUP(A199,СПРАВОЧНИК!B:D,3,0)</f>
        <v>ИНОМАРКИ</v>
      </c>
    </row>
    <row r="200" spans="1:10" x14ac:dyDescent="0.25">
      <c r="A200" s="65" t="s">
        <v>103</v>
      </c>
      <c r="B200" s="65" t="s">
        <v>114</v>
      </c>
      <c r="C200" s="65" t="s">
        <v>776</v>
      </c>
      <c r="D200" s="40">
        <v>0</v>
      </c>
      <c r="E200" s="40"/>
      <c r="F200" s="40"/>
      <c r="G200" s="40">
        <v>17</v>
      </c>
      <c r="H200" s="40">
        <v>256630000</v>
      </c>
      <c r="I200" s="40" t="str">
        <f>VLOOKUP(A200,СПРАВОЧНИК!B:D,2,0)</f>
        <v>США</v>
      </c>
      <c r="J200" s="40" t="str">
        <f>VLOOKUP(A200,СПРАВОЧНИК!B:D,3,0)</f>
        <v>ИНОМАРКИ</v>
      </c>
    </row>
    <row r="201" spans="1:10" x14ac:dyDescent="0.25">
      <c r="A201" s="65" t="s">
        <v>103</v>
      </c>
      <c r="B201" s="65" t="s">
        <v>115</v>
      </c>
      <c r="C201" s="65" t="s">
        <v>773</v>
      </c>
      <c r="D201" s="40">
        <v>3995000</v>
      </c>
      <c r="E201" s="41">
        <v>23</v>
      </c>
      <c r="F201" s="41">
        <v>91885000</v>
      </c>
      <c r="G201" s="40">
        <v>150</v>
      </c>
      <c r="H201" s="40">
        <v>541360000</v>
      </c>
      <c r="I201" s="40" t="str">
        <f>VLOOKUP(A201,СПРАВОЧНИК!B:D,2,0)</f>
        <v>США</v>
      </c>
      <c r="J201" s="40" t="str">
        <f>VLOOKUP(A201,СПРАВОЧНИК!B:D,3,0)</f>
        <v>ИНОМАРКИ</v>
      </c>
    </row>
    <row r="202" spans="1:10" x14ac:dyDescent="0.25">
      <c r="A202" s="65" t="s">
        <v>103</v>
      </c>
      <c r="B202" s="65" t="s">
        <v>653</v>
      </c>
      <c r="C202" s="65" t="s">
        <v>809</v>
      </c>
      <c r="D202" s="40">
        <v>8720000</v>
      </c>
      <c r="E202" s="41">
        <v>2</v>
      </c>
      <c r="F202" s="41">
        <v>17440000</v>
      </c>
      <c r="G202" s="40">
        <v>5</v>
      </c>
      <c r="H202" s="40">
        <v>42542000</v>
      </c>
      <c r="I202" s="40" t="str">
        <f>VLOOKUP(A202,СПРАВОЧНИК!B:D,2,0)</f>
        <v>США</v>
      </c>
      <c r="J202" s="40" t="str">
        <f>VLOOKUP(A202,СПРАВОЧНИК!B:D,3,0)</f>
        <v>ИНОМАРКИ</v>
      </c>
    </row>
    <row r="203" spans="1:10" x14ac:dyDescent="0.25">
      <c r="A203" s="65" t="s">
        <v>103</v>
      </c>
      <c r="B203" s="65" t="s">
        <v>116</v>
      </c>
      <c r="C203" s="65" t="s">
        <v>775</v>
      </c>
      <c r="D203" s="40">
        <v>1355000</v>
      </c>
      <c r="E203" s="40">
        <v>3</v>
      </c>
      <c r="F203" s="40">
        <v>4065000</v>
      </c>
      <c r="G203" s="40">
        <v>32</v>
      </c>
      <c r="H203" s="40">
        <v>52096000</v>
      </c>
      <c r="I203" s="40" t="str">
        <f>VLOOKUP(A203,СПРАВОЧНИК!B:D,2,0)</f>
        <v>США</v>
      </c>
      <c r="J203" s="40" t="str">
        <f>VLOOKUP(A203,СПРАВОЧНИК!B:D,3,0)</f>
        <v>ИНОМАРКИ</v>
      </c>
    </row>
    <row r="204" spans="1:10" x14ac:dyDescent="0.25">
      <c r="A204" s="65" t="s">
        <v>103</v>
      </c>
      <c r="B204" s="65" t="s">
        <v>654</v>
      </c>
      <c r="C204" s="65" t="s">
        <v>809</v>
      </c>
      <c r="D204" s="40">
        <v>0</v>
      </c>
      <c r="E204" s="40"/>
      <c r="F204" s="40"/>
      <c r="G204" s="40">
        <v>52</v>
      </c>
      <c r="H204" s="40">
        <v>62943558</v>
      </c>
      <c r="I204" s="40" t="str">
        <f>VLOOKUP(A204,СПРАВОЧНИК!B:D,2,0)</f>
        <v>США</v>
      </c>
      <c r="J204" s="40" t="str">
        <f>VLOOKUP(A204,СПРАВОЧНИК!B:D,3,0)</f>
        <v>ИНОМАРКИ</v>
      </c>
    </row>
    <row r="205" spans="1:10" x14ac:dyDescent="0.25">
      <c r="A205" s="65" t="s">
        <v>103</v>
      </c>
      <c r="B205" s="65" t="s">
        <v>117</v>
      </c>
      <c r="C205" s="65" t="s">
        <v>811</v>
      </c>
      <c r="D205" s="40">
        <v>1469900</v>
      </c>
      <c r="E205" s="40">
        <v>3</v>
      </c>
      <c r="F205" s="40">
        <v>4409700</v>
      </c>
      <c r="G205" s="40">
        <v>192</v>
      </c>
      <c r="H205" s="40">
        <v>241020800</v>
      </c>
      <c r="I205" s="40" t="str">
        <f>VLOOKUP(A205,СПРАВОЧНИК!B:D,2,0)</f>
        <v>США</v>
      </c>
      <c r="J205" s="40" t="str">
        <f>VLOOKUP(A205,СПРАВОЧНИК!B:D,3,0)</f>
        <v>ИНОМАРКИ</v>
      </c>
    </row>
    <row r="206" spans="1:10" x14ac:dyDescent="0.25">
      <c r="A206" s="65" t="s">
        <v>103</v>
      </c>
      <c r="B206" s="65" t="s">
        <v>118</v>
      </c>
      <c r="C206" s="65" t="s">
        <v>773</v>
      </c>
      <c r="D206" s="40">
        <v>11100000</v>
      </c>
      <c r="E206" s="40">
        <v>1</v>
      </c>
      <c r="F206" s="40">
        <v>11100000</v>
      </c>
      <c r="G206" s="40">
        <v>9</v>
      </c>
      <c r="H206" s="40">
        <v>101090000</v>
      </c>
      <c r="I206" s="40" t="str">
        <f>VLOOKUP(A206,СПРАВОЧНИК!B:D,2,0)</f>
        <v>США</v>
      </c>
      <c r="J206" s="40" t="str">
        <f>VLOOKUP(A206,СПРАВОЧНИК!B:D,3,0)</f>
        <v>ИНОМАРКИ</v>
      </c>
    </row>
    <row r="207" spans="1:10" x14ac:dyDescent="0.25">
      <c r="A207" s="65" t="s">
        <v>103</v>
      </c>
      <c r="B207" s="65" t="s">
        <v>119</v>
      </c>
      <c r="C207" s="65" t="s">
        <v>773</v>
      </c>
      <c r="D207" s="40">
        <v>10105000</v>
      </c>
      <c r="E207" s="41">
        <v>13</v>
      </c>
      <c r="F207" s="41">
        <v>131365000</v>
      </c>
      <c r="G207" s="40">
        <v>467</v>
      </c>
      <c r="H207" s="40">
        <v>4454217673</v>
      </c>
      <c r="I207" s="40" t="str">
        <f>VLOOKUP(A207,СПРАВОЧНИК!B:D,2,0)</f>
        <v>США</v>
      </c>
      <c r="J207" s="40" t="str">
        <f>VLOOKUP(A207,СПРАВОЧНИК!B:D,3,0)</f>
        <v>ИНОМАРКИ</v>
      </c>
    </row>
    <row r="208" spans="1:10" x14ac:dyDescent="0.25">
      <c r="A208" s="65" t="s">
        <v>103</v>
      </c>
      <c r="B208" s="65" t="s">
        <v>120</v>
      </c>
      <c r="C208" s="65" t="s">
        <v>773</v>
      </c>
      <c r="D208" s="40">
        <v>1283500</v>
      </c>
      <c r="E208" s="41">
        <v>2</v>
      </c>
      <c r="F208" s="41">
        <v>2567000</v>
      </c>
      <c r="G208" s="40">
        <v>44</v>
      </c>
      <c r="H208" s="40">
        <v>56392334</v>
      </c>
      <c r="I208" s="40" t="str">
        <f>VLOOKUP(A208,СПРАВОЧНИК!B:D,2,0)</f>
        <v>США</v>
      </c>
      <c r="J208" s="40" t="str">
        <f>VLOOKUP(A208,СПРАВОЧНИК!B:D,3,0)</f>
        <v>ИНОМАРКИ</v>
      </c>
    </row>
    <row r="209" spans="1:10" x14ac:dyDescent="0.25">
      <c r="A209" s="65" t="s">
        <v>103</v>
      </c>
      <c r="B209" s="65" t="s">
        <v>121</v>
      </c>
      <c r="C209" s="65" t="s">
        <v>773</v>
      </c>
      <c r="D209" s="40">
        <v>2324000</v>
      </c>
      <c r="E209" s="41">
        <v>4</v>
      </c>
      <c r="F209" s="41">
        <v>9296000</v>
      </c>
      <c r="G209" s="40">
        <v>97</v>
      </c>
      <c r="H209" s="40">
        <v>225428000</v>
      </c>
      <c r="I209" s="40" t="str">
        <f>VLOOKUP(A209,СПРАВОЧНИК!B:D,2,0)</f>
        <v>США</v>
      </c>
      <c r="J209" s="40" t="str">
        <f>VLOOKUP(A209,СПРАВОЧНИК!B:D,3,0)</f>
        <v>ИНОМАРКИ</v>
      </c>
    </row>
    <row r="210" spans="1:10" x14ac:dyDescent="0.25">
      <c r="A210" s="65" t="s">
        <v>103</v>
      </c>
      <c r="B210" s="65" t="s">
        <v>122</v>
      </c>
      <c r="C210" s="65" t="s">
        <v>778</v>
      </c>
      <c r="D210" s="40">
        <v>0</v>
      </c>
      <c r="E210" s="40"/>
      <c r="F210" s="40"/>
      <c r="G210" s="40">
        <v>3</v>
      </c>
      <c r="H210" s="40">
        <v>9228000</v>
      </c>
      <c r="I210" s="40" t="str">
        <f>VLOOKUP(A210,СПРАВОЧНИК!B:D,2,0)</f>
        <v>США</v>
      </c>
      <c r="J210" s="40" t="str">
        <f>VLOOKUP(A210,СПРАВОЧНИК!B:D,3,0)</f>
        <v>ИНОМАРКИ</v>
      </c>
    </row>
    <row r="211" spans="1:10" x14ac:dyDescent="0.25">
      <c r="A211" s="65" t="s">
        <v>123</v>
      </c>
      <c r="B211" s="65" t="s">
        <v>655</v>
      </c>
      <c r="C211" s="65" t="s">
        <v>773</v>
      </c>
      <c r="D211" s="40">
        <v>0</v>
      </c>
      <c r="E211" s="40"/>
      <c r="F211" s="40"/>
      <c r="G211" s="40">
        <v>4</v>
      </c>
      <c r="H211" s="40">
        <v>29700000</v>
      </c>
      <c r="I211" s="40" t="str">
        <f>VLOOKUP(A211,СПРАВОЧНИК!B:D,2,0)</f>
        <v>США</v>
      </c>
      <c r="J211" s="40" t="str">
        <f>VLOOKUP(A211,СПРАВОЧНИК!B:D,3,0)</f>
        <v>ИНОМАРКИ</v>
      </c>
    </row>
    <row r="212" spans="1:10" x14ac:dyDescent="0.25">
      <c r="A212" s="65" t="s">
        <v>124</v>
      </c>
      <c r="B212" s="65" t="s">
        <v>125</v>
      </c>
      <c r="C212" s="65" t="s">
        <v>773</v>
      </c>
      <c r="D212" s="40">
        <v>0</v>
      </c>
      <c r="E212" s="41"/>
      <c r="F212" s="41"/>
      <c r="G212" s="40">
        <v>5</v>
      </c>
      <c r="H212" s="40">
        <v>7181166</v>
      </c>
      <c r="I212" s="40" t="str">
        <f>VLOOKUP(A212,СПРАВОЧНИК!B:D,2,0)</f>
        <v>ЕВРОПА</v>
      </c>
      <c r="J212" s="40" t="str">
        <f>VLOOKUP(A212,СПРАВОЧНИК!B:D,3,0)</f>
        <v>ИНОМАРКИ</v>
      </c>
    </row>
    <row r="213" spans="1:10" x14ac:dyDescent="0.25">
      <c r="A213" s="65" t="s">
        <v>124</v>
      </c>
      <c r="B213" s="65" t="s">
        <v>126</v>
      </c>
      <c r="C213" s="65" t="s">
        <v>778</v>
      </c>
      <c r="D213" s="40">
        <v>2249000</v>
      </c>
      <c r="E213" s="41">
        <v>2</v>
      </c>
      <c r="F213" s="41">
        <v>4498000</v>
      </c>
      <c r="G213" s="40">
        <v>84</v>
      </c>
      <c r="H213" s="40">
        <v>162233329</v>
      </c>
      <c r="I213" s="40" t="str">
        <f>VLOOKUP(A213,СПРАВОЧНИК!B:D,2,0)</f>
        <v>ЕВРОПА</v>
      </c>
      <c r="J213" s="40" t="str">
        <f>VLOOKUP(A213,СПРАВОЧНИК!B:D,3,0)</f>
        <v>ИНОМАРКИ</v>
      </c>
    </row>
    <row r="214" spans="1:10" x14ac:dyDescent="0.25">
      <c r="A214" s="65" t="s">
        <v>124</v>
      </c>
      <c r="B214" s="65" t="s">
        <v>937</v>
      </c>
      <c r="C214" s="65" t="s">
        <v>775</v>
      </c>
      <c r="D214" s="40">
        <v>2071000</v>
      </c>
      <c r="E214" s="41">
        <v>2</v>
      </c>
      <c r="F214" s="41">
        <v>4142000</v>
      </c>
      <c r="G214" s="40">
        <v>5</v>
      </c>
      <c r="H214" s="40">
        <v>9664000</v>
      </c>
      <c r="I214" s="40" t="str">
        <f>VLOOKUP(A214,СПРАВОЧНИК!B:D,2,0)</f>
        <v>ЕВРОПА</v>
      </c>
      <c r="J214" s="40" t="str">
        <f>VLOOKUP(A214,СПРАВОЧНИК!B:D,3,0)</f>
        <v>ИНОМАРКИ</v>
      </c>
    </row>
    <row r="215" spans="1:10" x14ac:dyDescent="0.25">
      <c r="A215" s="65" t="s">
        <v>124</v>
      </c>
      <c r="B215" s="65" t="s">
        <v>127</v>
      </c>
      <c r="C215" s="65" t="s">
        <v>773</v>
      </c>
      <c r="D215" s="40">
        <v>2770000</v>
      </c>
      <c r="E215" s="41">
        <v>9</v>
      </c>
      <c r="F215" s="41">
        <v>24930000</v>
      </c>
      <c r="G215" s="40">
        <v>296</v>
      </c>
      <c r="H215" s="40">
        <v>598474099</v>
      </c>
      <c r="I215" s="40" t="str">
        <f>VLOOKUP(A215,СПРАВОЧНИК!B:D,2,0)</f>
        <v>ЕВРОПА</v>
      </c>
      <c r="J215" s="40" t="str">
        <f>VLOOKUP(A215,СПРАВОЧНИК!B:D,3,0)</f>
        <v>ИНОМАРКИ</v>
      </c>
    </row>
    <row r="216" spans="1:10" x14ac:dyDescent="0.25">
      <c r="A216" s="65" t="s">
        <v>124</v>
      </c>
      <c r="B216" s="65" t="s">
        <v>1110</v>
      </c>
      <c r="C216" s="65" t="s">
        <v>773</v>
      </c>
      <c r="D216" s="40">
        <v>0</v>
      </c>
      <c r="E216" s="40"/>
      <c r="F216" s="40"/>
      <c r="G216" s="40">
        <v>1</v>
      </c>
      <c r="H216" s="40">
        <v>3978255</v>
      </c>
      <c r="I216" s="40" t="str">
        <f>VLOOKUP(A216,СПРАВОЧНИК!B:D,2,0)</f>
        <v>ЕВРОПА</v>
      </c>
      <c r="J216" s="40" t="str">
        <f>VLOOKUP(A216,СПРАВОЧНИК!B:D,3,0)</f>
        <v>ИНОМАРКИ</v>
      </c>
    </row>
    <row r="217" spans="1:10" x14ac:dyDescent="0.25">
      <c r="A217" s="65" t="s">
        <v>124</v>
      </c>
      <c r="B217" s="65" t="s">
        <v>1046</v>
      </c>
      <c r="C217" s="65" t="s">
        <v>774</v>
      </c>
      <c r="D217" s="40">
        <v>0</v>
      </c>
      <c r="E217" s="41"/>
      <c r="F217" s="41"/>
      <c r="G217" s="40">
        <v>1</v>
      </c>
      <c r="H217" s="40">
        <v>7051536</v>
      </c>
      <c r="I217" s="40" t="str">
        <f>VLOOKUP(A217,СПРАВОЧНИК!B:D,2,0)</f>
        <v>ЕВРОПА</v>
      </c>
      <c r="J217" s="40" t="str">
        <f>VLOOKUP(A217,СПРАВОЧНИК!B:D,3,0)</f>
        <v>ИНОМАРКИ</v>
      </c>
    </row>
    <row r="218" spans="1:10" x14ac:dyDescent="0.25">
      <c r="A218" s="65" t="s">
        <v>1111</v>
      </c>
      <c r="B218" s="65" t="s">
        <v>1112</v>
      </c>
      <c r="C218" s="65" t="s">
        <v>773</v>
      </c>
      <c r="D218" s="40">
        <v>0</v>
      </c>
      <c r="E218" s="41"/>
      <c r="F218" s="41"/>
      <c r="G218" s="40">
        <v>2</v>
      </c>
      <c r="H218" s="40">
        <v>2628900</v>
      </c>
      <c r="I218" s="40" t="str">
        <f>VLOOKUP(A218,СПРАВОЧНИК!B:D,2,0)</f>
        <v>КИТАЙ</v>
      </c>
      <c r="J218" s="40" t="str">
        <f>VLOOKUP(A218,СПРАВОЧНИК!B:D,3,0)</f>
        <v>ИНОМАРКИ</v>
      </c>
    </row>
    <row r="219" spans="1:10" x14ac:dyDescent="0.25">
      <c r="A219" s="65" t="s">
        <v>128</v>
      </c>
      <c r="B219" s="65" t="s">
        <v>129</v>
      </c>
      <c r="C219" s="65" t="s">
        <v>773</v>
      </c>
      <c r="D219" s="40">
        <v>0</v>
      </c>
      <c r="E219" s="41"/>
      <c r="F219" s="41"/>
      <c r="G219" s="40">
        <v>7</v>
      </c>
      <c r="H219" s="40">
        <v>40779600</v>
      </c>
      <c r="I219" s="40" t="str">
        <f>VLOOKUP(A219,СПРАВОЧНИК!B:D,2,0)</f>
        <v>ЕВРОПА</v>
      </c>
      <c r="J219" s="40" t="str">
        <f>VLOOKUP(A219,СПРАВОЧНИК!B:D,3,0)</f>
        <v>ИНОМАРКИ</v>
      </c>
    </row>
    <row r="220" spans="1:10" x14ac:dyDescent="0.25">
      <c r="A220" s="65" t="s">
        <v>130</v>
      </c>
      <c r="B220" s="65" t="s">
        <v>131</v>
      </c>
      <c r="C220" s="65" t="s">
        <v>773</v>
      </c>
      <c r="D220" s="40">
        <v>2873714</v>
      </c>
      <c r="E220" s="40">
        <v>5</v>
      </c>
      <c r="F220" s="40">
        <v>14368570</v>
      </c>
      <c r="G220" s="40">
        <v>13</v>
      </c>
      <c r="H220" s="40">
        <v>33805458</v>
      </c>
      <c r="I220" s="40" t="str">
        <f>VLOOKUP(A220,СПРАВОЧНИК!B:D,2,0)</f>
        <v>ЕВРОПА</v>
      </c>
      <c r="J220" s="40" t="str">
        <f>VLOOKUP(A220,СПРАВОЧНИК!B:D,3,0)</f>
        <v>ИНОМАРКИ</v>
      </c>
    </row>
    <row r="221" spans="1:10" x14ac:dyDescent="0.25">
      <c r="A221" s="65" t="s">
        <v>132</v>
      </c>
      <c r="B221" s="65" t="s">
        <v>992</v>
      </c>
      <c r="C221" s="65" t="s">
        <v>778</v>
      </c>
      <c r="D221" s="40">
        <v>1051000</v>
      </c>
      <c r="E221" s="41">
        <v>3</v>
      </c>
      <c r="F221" s="41">
        <v>3153000</v>
      </c>
      <c r="G221" s="40">
        <v>8</v>
      </c>
      <c r="H221" s="40">
        <v>7744900</v>
      </c>
      <c r="I221" s="40" t="str">
        <f>VLOOKUP(A221,СПРАВОЧНИК!B:D,2,0)</f>
        <v>КОРЕЯ</v>
      </c>
      <c r="J221" s="40" t="str">
        <f>VLOOKUP(A221,СПРАВОЧНИК!B:D,3,0)</f>
        <v>ИНОМАРКИ</v>
      </c>
    </row>
    <row r="222" spans="1:10" x14ac:dyDescent="0.25">
      <c r="A222" s="65" t="s">
        <v>132</v>
      </c>
      <c r="B222" s="65" t="s">
        <v>133</v>
      </c>
      <c r="C222" s="65" t="s">
        <v>809</v>
      </c>
      <c r="D222" s="40">
        <v>0</v>
      </c>
      <c r="E222" s="41"/>
      <c r="F222" s="41"/>
      <c r="G222" s="40">
        <v>30</v>
      </c>
      <c r="H222" s="40">
        <v>30770000</v>
      </c>
      <c r="I222" s="40" t="str">
        <f>VLOOKUP(A222,СПРАВОЧНИК!B:D,2,0)</f>
        <v>КОРЕЯ</v>
      </c>
      <c r="J222" s="40" t="str">
        <f>VLOOKUP(A222,СПРАВОЧНИК!B:D,3,0)</f>
        <v>ИНОМАРКИ</v>
      </c>
    </row>
    <row r="223" spans="1:10" x14ac:dyDescent="0.25">
      <c r="A223" s="65" t="s">
        <v>134</v>
      </c>
      <c r="B223" s="65" t="s">
        <v>752</v>
      </c>
      <c r="C223" s="65" t="s">
        <v>809</v>
      </c>
      <c r="D223" s="40">
        <v>0</v>
      </c>
      <c r="E223" s="40"/>
      <c r="F223" s="40"/>
      <c r="G223" s="40">
        <v>1</v>
      </c>
      <c r="H223" s="40">
        <v>820000</v>
      </c>
      <c r="I223" s="40" t="str">
        <f>VLOOKUP(A223,СПРАВОЧНИК!B:D,2,0)</f>
        <v>ЯПОНИЯ</v>
      </c>
      <c r="J223" s="40" t="str">
        <f>VLOOKUP(A223,СПРАВОЧНИК!B:D,3,0)</f>
        <v>ИНОМАРКИ</v>
      </c>
    </row>
    <row r="224" spans="1:10" x14ac:dyDescent="0.25">
      <c r="A224" s="65" t="s">
        <v>134</v>
      </c>
      <c r="B224" s="65" t="s">
        <v>973</v>
      </c>
      <c r="C224" s="65" t="s">
        <v>811</v>
      </c>
      <c r="D224" s="40">
        <v>0</v>
      </c>
      <c r="E224" s="40"/>
      <c r="F224" s="40"/>
      <c r="G224" s="40">
        <v>1</v>
      </c>
      <c r="H224" s="40">
        <v>1265485</v>
      </c>
      <c r="I224" s="40" t="str">
        <f>VLOOKUP(A224,СПРАВОЧНИК!B:D,2,0)</f>
        <v>ЯПОНИЯ</v>
      </c>
      <c r="J224" s="40" t="str">
        <f>VLOOKUP(A224,СПРАВОЧНИК!B:D,3,0)</f>
        <v>ИНОМАРКИ</v>
      </c>
    </row>
    <row r="225" spans="1:10" x14ac:dyDescent="0.25">
      <c r="A225" s="65" t="s">
        <v>134</v>
      </c>
      <c r="B225" s="65" t="s">
        <v>135</v>
      </c>
      <c r="C225" s="65" t="s">
        <v>811</v>
      </c>
      <c r="D225" s="40">
        <v>0</v>
      </c>
      <c r="E225" s="40"/>
      <c r="F225" s="40"/>
      <c r="G225" s="40">
        <v>2</v>
      </c>
      <c r="H225" s="40">
        <v>2125000</v>
      </c>
      <c r="I225" s="40" t="str">
        <f>VLOOKUP(A225,СПРАВОЧНИК!B:D,2,0)</f>
        <v>ЯПОНИЯ</v>
      </c>
      <c r="J225" s="40" t="str">
        <f>VLOOKUP(A225,СПРАВОЧНИК!B:D,3,0)</f>
        <v>ИНОМАРКИ</v>
      </c>
    </row>
    <row r="226" spans="1:10" x14ac:dyDescent="0.25">
      <c r="A226" s="65" t="s">
        <v>134</v>
      </c>
      <c r="B226" s="65" t="s">
        <v>136</v>
      </c>
      <c r="C226" s="65" t="s">
        <v>812</v>
      </c>
      <c r="D226" s="40">
        <v>0</v>
      </c>
      <c r="E226" s="40"/>
      <c r="F226" s="40"/>
      <c r="G226" s="40">
        <v>2</v>
      </c>
      <c r="H226" s="40">
        <v>3000000</v>
      </c>
      <c r="I226" s="40" t="str">
        <f>VLOOKUP(A226,СПРАВОЧНИК!B:D,2,0)</f>
        <v>ЯПОНИЯ</v>
      </c>
      <c r="J226" s="40" t="str">
        <f>VLOOKUP(A226,СПРАВОЧНИК!B:D,3,0)</f>
        <v>ИНОМАРКИ</v>
      </c>
    </row>
    <row r="227" spans="1:10" x14ac:dyDescent="0.25">
      <c r="A227" s="65" t="s">
        <v>134</v>
      </c>
      <c r="B227" s="65" t="s">
        <v>137</v>
      </c>
      <c r="C227" s="65" t="s">
        <v>814</v>
      </c>
      <c r="D227" s="40">
        <v>0</v>
      </c>
      <c r="E227" s="40"/>
      <c r="F227" s="40"/>
      <c r="G227" s="40">
        <v>3</v>
      </c>
      <c r="H227" s="40">
        <v>3455000</v>
      </c>
      <c r="I227" s="40" t="str">
        <f>VLOOKUP(A227,СПРАВОЧНИК!B:D,2,0)</f>
        <v>ЯПОНИЯ</v>
      </c>
      <c r="J227" s="40" t="str">
        <f>VLOOKUP(A227,СПРАВОЧНИК!B:D,3,0)</f>
        <v>ИНОМАРКИ</v>
      </c>
    </row>
    <row r="228" spans="1:10" x14ac:dyDescent="0.25">
      <c r="A228" s="65" t="s">
        <v>134</v>
      </c>
      <c r="B228" s="65" t="s">
        <v>138</v>
      </c>
      <c r="C228" s="65" t="s">
        <v>809</v>
      </c>
      <c r="D228" s="40">
        <v>0</v>
      </c>
      <c r="E228" s="41"/>
      <c r="F228" s="41"/>
      <c r="G228" s="40">
        <v>1</v>
      </c>
      <c r="H228" s="40">
        <v>1275000</v>
      </c>
      <c r="I228" s="40" t="str">
        <f>VLOOKUP(A228,СПРАВОЧНИК!B:D,2,0)</f>
        <v>ЯПОНИЯ</v>
      </c>
      <c r="J228" s="40" t="str">
        <f>VLOOKUP(A228,СПРАВОЧНИК!B:D,3,0)</f>
        <v>ИНОМАРКИ</v>
      </c>
    </row>
    <row r="229" spans="1:10" x14ac:dyDescent="0.25">
      <c r="A229" s="65" t="s">
        <v>134</v>
      </c>
      <c r="B229" s="65" t="s">
        <v>139</v>
      </c>
      <c r="C229" s="65" t="s">
        <v>773</v>
      </c>
      <c r="D229" s="40">
        <v>0</v>
      </c>
      <c r="E229" s="40"/>
      <c r="F229" s="40"/>
      <c r="G229" s="40">
        <v>12</v>
      </c>
      <c r="H229" s="40">
        <v>22053000</v>
      </c>
      <c r="I229" s="40" t="str">
        <f>VLOOKUP(A229,СПРАВОЧНИК!B:D,2,0)</f>
        <v>ЯПОНИЯ</v>
      </c>
      <c r="J229" s="40" t="str">
        <f>VLOOKUP(A229,СПРАВОЧНИК!B:D,3,0)</f>
        <v>ИНОМАРКИ</v>
      </c>
    </row>
    <row r="230" spans="1:10" x14ac:dyDescent="0.25">
      <c r="A230" s="65" t="s">
        <v>134</v>
      </c>
      <c r="B230" s="65" t="s">
        <v>897</v>
      </c>
      <c r="C230" s="65" t="s">
        <v>773</v>
      </c>
      <c r="D230" s="40">
        <v>1390000</v>
      </c>
      <c r="E230" s="41">
        <v>1</v>
      </c>
      <c r="F230" s="41">
        <v>1390000</v>
      </c>
      <c r="G230" s="40">
        <v>7</v>
      </c>
      <c r="H230" s="40">
        <v>11170000</v>
      </c>
      <c r="I230" s="40" t="str">
        <f>VLOOKUP(A230,СПРАВОЧНИК!B:D,2,0)</f>
        <v>ЯПОНИЯ</v>
      </c>
      <c r="J230" s="40" t="str">
        <f>VLOOKUP(A230,СПРАВОЧНИК!B:D,3,0)</f>
        <v>ИНОМАРКИ</v>
      </c>
    </row>
    <row r="231" spans="1:10" x14ac:dyDescent="0.25">
      <c r="A231" s="65" t="s">
        <v>134</v>
      </c>
      <c r="B231" s="65" t="s">
        <v>1084</v>
      </c>
      <c r="C231" s="65" t="s">
        <v>809</v>
      </c>
      <c r="D231" s="40">
        <v>0</v>
      </c>
      <c r="E231" s="40"/>
      <c r="F231" s="40"/>
      <c r="G231" s="40">
        <v>3</v>
      </c>
      <c r="H231" s="40">
        <v>4774000</v>
      </c>
      <c r="I231" s="40" t="str">
        <f>VLOOKUP(A231,СПРАВОЧНИК!B:D,2,0)</f>
        <v>ЯПОНИЯ</v>
      </c>
      <c r="J231" s="40" t="str">
        <f>VLOOKUP(A231,СПРАВОЧНИК!B:D,3,0)</f>
        <v>ИНОМАРКИ</v>
      </c>
    </row>
    <row r="232" spans="1:10" x14ac:dyDescent="0.25">
      <c r="A232" s="65" t="s">
        <v>134</v>
      </c>
      <c r="B232" s="65" t="s">
        <v>1113</v>
      </c>
      <c r="C232" s="65" t="s">
        <v>809</v>
      </c>
      <c r="D232" s="40">
        <v>0</v>
      </c>
      <c r="E232" s="41"/>
      <c r="F232" s="41"/>
      <c r="G232" s="40">
        <v>1</v>
      </c>
      <c r="H232" s="40">
        <v>1450000</v>
      </c>
      <c r="I232" s="40" t="str">
        <f>VLOOKUP(A232,СПРАВОЧНИК!B:D,2,0)</f>
        <v>ЯПОНИЯ</v>
      </c>
      <c r="J232" s="40" t="str">
        <f>VLOOKUP(A232,СПРАВОЧНИК!B:D,3,0)</f>
        <v>ИНОМАРКИ</v>
      </c>
    </row>
    <row r="233" spans="1:10" x14ac:dyDescent="0.25">
      <c r="A233" s="65" t="s">
        <v>938</v>
      </c>
      <c r="B233" s="65" t="s">
        <v>939</v>
      </c>
      <c r="C233" s="65" t="s">
        <v>773</v>
      </c>
      <c r="D233" s="40">
        <v>0</v>
      </c>
      <c r="E233" s="41"/>
      <c r="F233" s="41"/>
      <c r="G233" s="40">
        <v>1</v>
      </c>
      <c r="H233" s="40">
        <v>4500000</v>
      </c>
      <c r="I233" s="40" t="str">
        <f>VLOOKUP(A233,СПРАВОЧНИК!B:D,2,0)</f>
        <v>КИТАЙ</v>
      </c>
      <c r="J233" s="40" t="str">
        <f>VLOOKUP(A233,СПРАВОЧНИК!B:D,3,0)</f>
        <v>ИНОМАРКИ</v>
      </c>
    </row>
    <row r="234" spans="1:10" x14ac:dyDescent="0.25">
      <c r="A234" s="65" t="s">
        <v>938</v>
      </c>
      <c r="B234" s="65" t="s">
        <v>940</v>
      </c>
      <c r="C234" s="65" t="s">
        <v>811</v>
      </c>
      <c r="D234" s="40">
        <v>0</v>
      </c>
      <c r="E234" s="41"/>
      <c r="F234" s="41"/>
      <c r="G234" s="40">
        <v>2</v>
      </c>
      <c r="H234" s="40">
        <v>6750000</v>
      </c>
      <c r="I234" s="40" t="str">
        <f>VLOOKUP(A234,СПРАВОЧНИК!B:D,2,0)</f>
        <v>КИТАЙ</v>
      </c>
      <c r="J234" s="40" t="str">
        <f>VLOOKUP(A234,СПРАВОЧНИК!B:D,3,0)</f>
        <v>ИНОМАРКИ</v>
      </c>
    </row>
    <row r="235" spans="1:10" x14ac:dyDescent="0.25">
      <c r="A235" s="65" t="s">
        <v>624</v>
      </c>
      <c r="B235" s="65" t="s">
        <v>625</v>
      </c>
      <c r="C235" s="65" t="s">
        <v>809</v>
      </c>
      <c r="D235" s="40">
        <v>8200000</v>
      </c>
      <c r="E235" s="41">
        <v>9</v>
      </c>
      <c r="F235" s="41">
        <v>73800000</v>
      </c>
      <c r="G235" s="40">
        <v>30</v>
      </c>
      <c r="H235" s="40">
        <v>243900000</v>
      </c>
      <c r="I235" s="40" t="str">
        <f>VLOOKUP(A235,СПРАВОЧНИК!B:D,2,0)</f>
        <v>КИТАЙ</v>
      </c>
      <c r="J235" s="40" t="str">
        <f>VLOOKUP(A235,СПРАВОЧНИК!B:D,3,0)</f>
        <v>ИНОМАРКИ</v>
      </c>
    </row>
    <row r="236" spans="1:10" x14ac:dyDescent="0.25">
      <c r="A236" s="65" t="s">
        <v>624</v>
      </c>
      <c r="B236" s="65" t="s">
        <v>1138</v>
      </c>
      <c r="C236" s="65" t="s">
        <v>773</v>
      </c>
      <c r="D236" s="40">
        <v>6300000</v>
      </c>
      <c r="E236" s="41">
        <v>1</v>
      </c>
      <c r="F236" s="41">
        <v>6300000</v>
      </c>
      <c r="G236" s="40">
        <v>1</v>
      </c>
      <c r="H236" s="40">
        <v>6300000</v>
      </c>
      <c r="I236" s="40" t="str">
        <f>VLOOKUP(A236,СПРАВОЧНИК!B:D,2,0)</f>
        <v>КИТАЙ</v>
      </c>
      <c r="J236" s="40" t="str">
        <f>VLOOKUP(A236,СПРАВОЧНИК!B:D,3,0)</f>
        <v>ИНОМАРКИ</v>
      </c>
    </row>
    <row r="237" spans="1:10" x14ac:dyDescent="0.25">
      <c r="A237" s="65" t="s">
        <v>624</v>
      </c>
      <c r="B237" s="65" t="s">
        <v>1139</v>
      </c>
      <c r="C237" s="65" t="s">
        <v>773</v>
      </c>
      <c r="D237" s="40">
        <v>6260000</v>
      </c>
      <c r="E237" s="40">
        <v>2</v>
      </c>
      <c r="F237" s="40">
        <v>12520000</v>
      </c>
      <c r="G237" s="40">
        <v>2</v>
      </c>
      <c r="H237" s="40">
        <v>12520000</v>
      </c>
      <c r="I237" s="40" t="str">
        <f>VLOOKUP(A237,СПРАВОЧНИК!B:D,2,0)</f>
        <v>КИТАЙ</v>
      </c>
      <c r="J237" s="40" t="str">
        <f>VLOOKUP(A237,СПРАВОЧНИК!B:D,3,0)</f>
        <v>ИНОМАРКИ</v>
      </c>
    </row>
    <row r="238" spans="1:10" x14ac:dyDescent="0.25">
      <c r="A238" s="65" t="s">
        <v>141</v>
      </c>
      <c r="B238" s="65" t="s">
        <v>142</v>
      </c>
      <c r="C238" s="65" t="s">
        <v>773</v>
      </c>
      <c r="D238" s="40">
        <v>2750000</v>
      </c>
      <c r="E238" s="40">
        <v>8</v>
      </c>
      <c r="F238" s="40">
        <v>22000000</v>
      </c>
      <c r="G238" s="40">
        <v>337</v>
      </c>
      <c r="H238" s="40">
        <v>764161325</v>
      </c>
      <c r="I238" s="40" t="str">
        <f>VLOOKUP(A238,СПРАВОЧНИК!B:D,2,0)</f>
        <v>КИТАЙ</v>
      </c>
      <c r="J238" s="40" t="str">
        <f>VLOOKUP(A238,СПРАВОЧНИК!B:D,3,0)</f>
        <v>ИНОМАРКИ</v>
      </c>
    </row>
    <row r="239" spans="1:10" x14ac:dyDescent="0.25">
      <c r="A239" s="65" t="s">
        <v>143</v>
      </c>
      <c r="B239" s="65" t="s">
        <v>144</v>
      </c>
      <c r="C239" s="65" t="s">
        <v>776</v>
      </c>
      <c r="D239" s="40">
        <v>8290000</v>
      </c>
      <c r="E239" s="41">
        <v>1</v>
      </c>
      <c r="F239" s="41">
        <v>8290000</v>
      </c>
      <c r="G239" s="40">
        <v>26</v>
      </c>
      <c r="H239" s="40">
        <v>236500001</v>
      </c>
      <c r="I239" s="40" t="str">
        <f>VLOOKUP(A239,СПРАВОЧНИК!B:D,2,0)</f>
        <v>США</v>
      </c>
      <c r="J239" s="40" t="str">
        <f>VLOOKUP(A239,СПРАВОЧНИК!B:D,3,0)</f>
        <v>ИНОМАРКИ</v>
      </c>
    </row>
    <row r="240" spans="1:10" x14ac:dyDescent="0.25">
      <c r="A240" s="65" t="s">
        <v>143</v>
      </c>
      <c r="B240" s="65" t="s">
        <v>145</v>
      </c>
      <c r="C240" s="65" t="s">
        <v>776</v>
      </c>
      <c r="D240" s="40">
        <v>8428000</v>
      </c>
      <c r="E240" s="41">
        <v>9</v>
      </c>
      <c r="F240" s="41">
        <v>75852000</v>
      </c>
      <c r="G240" s="40">
        <v>191</v>
      </c>
      <c r="H240" s="40">
        <v>1505589155</v>
      </c>
      <c r="I240" s="40" t="str">
        <f>VLOOKUP(A240,СПРАВОЧНИК!B:D,2,0)</f>
        <v>США</v>
      </c>
      <c r="J240" s="40" t="str">
        <f>VLOOKUP(A240,СПРАВОЧНИК!B:D,3,0)</f>
        <v>ИНОМАРКИ</v>
      </c>
    </row>
    <row r="241" spans="1:10" x14ac:dyDescent="0.25">
      <c r="A241" s="65" t="s">
        <v>143</v>
      </c>
      <c r="B241" s="65" t="s">
        <v>146</v>
      </c>
      <c r="C241" s="65" t="s">
        <v>773</v>
      </c>
      <c r="D241" s="40">
        <v>10330000</v>
      </c>
      <c r="E241" s="40">
        <v>3</v>
      </c>
      <c r="F241" s="40">
        <v>30990000</v>
      </c>
      <c r="G241" s="40">
        <v>29</v>
      </c>
      <c r="H241" s="40">
        <v>321839998</v>
      </c>
      <c r="I241" s="40" t="str">
        <f>VLOOKUP(A241,СПРАВОЧНИК!B:D,2,0)</f>
        <v>США</v>
      </c>
      <c r="J241" s="40" t="str">
        <f>VLOOKUP(A241,СПРАВОЧНИК!B:D,3,0)</f>
        <v>ИНОМАРКИ</v>
      </c>
    </row>
    <row r="242" spans="1:10" x14ac:dyDescent="0.25">
      <c r="A242" s="65" t="s">
        <v>147</v>
      </c>
      <c r="B242" s="65" t="s">
        <v>656</v>
      </c>
      <c r="C242" s="65" t="s">
        <v>773</v>
      </c>
      <c r="D242" s="40">
        <v>0</v>
      </c>
      <c r="E242" s="40"/>
      <c r="F242" s="40"/>
      <c r="G242" s="40">
        <v>7</v>
      </c>
      <c r="H242" s="40">
        <v>10850000</v>
      </c>
      <c r="I242" s="40" t="str">
        <f>VLOOKUP(A242,СПРАВОЧНИК!B:D,2,0)</f>
        <v>КИТАЙ</v>
      </c>
      <c r="J242" s="40" t="str">
        <f>VLOOKUP(A242,СПРАВОЧНИК!B:D,3,0)</f>
        <v>ИНОМАРКИ</v>
      </c>
    </row>
    <row r="243" spans="1:10" x14ac:dyDescent="0.25">
      <c r="A243" s="65" t="s">
        <v>147</v>
      </c>
      <c r="B243" s="65" t="s">
        <v>1061</v>
      </c>
      <c r="C243" s="65" t="s">
        <v>773</v>
      </c>
      <c r="D243" s="40">
        <v>0</v>
      </c>
      <c r="E243" s="40"/>
      <c r="F243" s="40"/>
      <c r="G243" s="40">
        <v>2</v>
      </c>
      <c r="H243" s="40">
        <v>3158000</v>
      </c>
      <c r="I243" s="40" t="str">
        <f>VLOOKUP(A243,СПРАВОЧНИК!B:D,2,0)</f>
        <v>КИТАЙ</v>
      </c>
      <c r="J243" s="40" t="str">
        <f>VLOOKUP(A243,СПРАВОЧНИК!B:D,3,0)</f>
        <v>ИНОМАРКИ</v>
      </c>
    </row>
    <row r="244" spans="1:10" x14ac:dyDescent="0.25">
      <c r="A244" s="65" t="s">
        <v>147</v>
      </c>
      <c r="B244" s="65" t="s">
        <v>148</v>
      </c>
      <c r="C244" s="65" t="s">
        <v>775</v>
      </c>
      <c r="D244" s="40">
        <v>0</v>
      </c>
      <c r="E244" s="41"/>
      <c r="F244" s="41"/>
      <c r="G244" s="40">
        <v>8</v>
      </c>
      <c r="H244" s="40">
        <v>20888000</v>
      </c>
      <c r="I244" s="40" t="str">
        <f>VLOOKUP(A244,СПРАВОЧНИК!B:D,2,0)</f>
        <v>КИТАЙ</v>
      </c>
      <c r="J244" s="40" t="str">
        <f>VLOOKUP(A244,СПРАВОЧНИК!B:D,3,0)</f>
        <v>ИНОМАРКИ</v>
      </c>
    </row>
    <row r="245" spans="1:10" x14ac:dyDescent="0.25">
      <c r="A245" s="65" t="s">
        <v>147</v>
      </c>
      <c r="B245" s="65" t="s">
        <v>1068</v>
      </c>
      <c r="C245" s="65" t="s">
        <v>812</v>
      </c>
      <c r="D245" s="40">
        <v>0</v>
      </c>
      <c r="E245" s="40"/>
      <c r="F245" s="40"/>
      <c r="G245" s="40">
        <v>1</v>
      </c>
      <c r="H245" s="40">
        <v>1500000</v>
      </c>
      <c r="I245" s="40" t="str">
        <f>VLOOKUP(A245,СПРАВОЧНИК!B:D,2,0)</f>
        <v>КИТАЙ</v>
      </c>
      <c r="J245" s="40" t="str">
        <f>VLOOKUP(A245,СПРАВОЧНИК!B:D,3,0)</f>
        <v>ИНОМАРКИ</v>
      </c>
    </row>
    <row r="246" spans="1:10" x14ac:dyDescent="0.25">
      <c r="A246" s="65" t="s">
        <v>147</v>
      </c>
      <c r="B246" s="65" t="s">
        <v>149</v>
      </c>
      <c r="C246" s="65" t="s">
        <v>773</v>
      </c>
      <c r="D246" s="40">
        <v>0</v>
      </c>
      <c r="E246" s="40"/>
      <c r="F246" s="40"/>
      <c r="G246" s="40">
        <v>1</v>
      </c>
      <c r="H246" s="40">
        <v>1325000</v>
      </c>
      <c r="I246" s="40" t="str">
        <f>VLOOKUP(A246,СПРАВОЧНИК!B:D,2,0)</f>
        <v>КИТАЙ</v>
      </c>
      <c r="J246" s="40" t="str">
        <f>VLOOKUP(A246,СПРАВОЧНИК!B:D,3,0)</f>
        <v>ИНОМАРКИ</v>
      </c>
    </row>
    <row r="247" spans="1:10" x14ac:dyDescent="0.25">
      <c r="A247" s="65" t="s">
        <v>147</v>
      </c>
      <c r="B247" s="65" t="s">
        <v>1140</v>
      </c>
      <c r="C247" s="65" t="s">
        <v>773</v>
      </c>
      <c r="D247" s="40">
        <v>2187000</v>
      </c>
      <c r="E247" s="40">
        <v>1</v>
      </c>
      <c r="F247" s="40">
        <v>2187000</v>
      </c>
      <c r="G247" s="40">
        <v>1</v>
      </c>
      <c r="H247" s="40">
        <v>2187000</v>
      </c>
      <c r="I247" s="40" t="str">
        <f>VLOOKUP(A247,СПРАВОЧНИК!B:D,2,0)</f>
        <v>КИТАЙ</v>
      </c>
      <c r="J247" s="40" t="str">
        <f>VLOOKUP(A247,СПРАВОЧНИК!B:D,3,0)</f>
        <v>ИНОМАРКИ</v>
      </c>
    </row>
    <row r="248" spans="1:10" x14ac:dyDescent="0.25">
      <c r="A248" s="65" t="s">
        <v>147</v>
      </c>
      <c r="B248" s="65" t="s">
        <v>1114</v>
      </c>
      <c r="C248" s="65" t="s">
        <v>773</v>
      </c>
      <c r="D248" s="40">
        <v>13550000</v>
      </c>
      <c r="E248" s="40">
        <v>1</v>
      </c>
      <c r="F248" s="40">
        <v>13550000</v>
      </c>
      <c r="G248" s="40">
        <v>4</v>
      </c>
      <c r="H248" s="40">
        <v>49250000</v>
      </c>
      <c r="I248" s="40" t="str">
        <f>VLOOKUP(A248,СПРАВОЧНИК!B:D,2,0)</f>
        <v>КИТАЙ</v>
      </c>
      <c r="J248" s="40" t="str">
        <f>VLOOKUP(A248,СПРАВОЧНИК!B:D,3,0)</f>
        <v>ИНОМАРКИ</v>
      </c>
    </row>
    <row r="249" spans="1:10" x14ac:dyDescent="0.25">
      <c r="A249" s="65" t="s">
        <v>147</v>
      </c>
      <c r="B249" s="65" t="s">
        <v>150</v>
      </c>
      <c r="C249" s="65" t="s">
        <v>773</v>
      </c>
      <c r="D249" s="40">
        <v>0</v>
      </c>
      <c r="E249" s="41"/>
      <c r="F249" s="41"/>
      <c r="G249" s="40">
        <v>1</v>
      </c>
      <c r="H249" s="40">
        <v>3490000</v>
      </c>
      <c r="I249" s="40" t="str">
        <f>VLOOKUP(A249,СПРАВОЧНИК!B:D,2,0)</f>
        <v>КИТАЙ</v>
      </c>
      <c r="J249" s="40" t="str">
        <f>VLOOKUP(A249,СПРАВОЧНИК!B:D,3,0)</f>
        <v>ИНОМАРКИ</v>
      </c>
    </row>
    <row r="250" spans="1:10" x14ac:dyDescent="0.25">
      <c r="A250" s="65" t="s">
        <v>147</v>
      </c>
      <c r="B250" s="65" t="s">
        <v>151</v>
      </c>
      <c r="C250" s="65" t="s">
        <v>812</v>
      </c>
      <c r="D250" s="40">
        <v>3500000</v>
      </c>
      <c r="E250" s="40">
        <v>1</v>
      </c>
      <c r="F250" s="40">
        <v>3500000</v>
      </c>
      <c r="G250" s="40">
        <v>2</v>
      </c>
      <c r="H250" s="40">
        <v>5000000</v>
      </c>
      <c r="I250" s="40" t="str">
        <f>VLOOKUP(A250,СПРАВОЧНИК!B:D,2,0)</f>
        <v>КИТАЙ</v>
      </c>
      <c r="J250" s="40" t="str">
        <f>VLOOKUP(A250,СПРАВОЧНИК!B:D,3,0)</f>
        <v>ИНОМАРКИ</v>
      </c>
    </row>
    <row r="251" spans="1:10" x14ac:dyDescent="0.25">
      <c r="A251" s="65" t="s">
        <v>147</v>
      </c>
      <c r="B251" s="65" t="s">
        <v>941</v>
      </c>
      <c r="C251" s="65" t="s">
        <v>774</v>
      </c>
      <c r="D251" s="40">
        <v>0</v>
      </c>
      <c r="E251" s="40"/>
      <c r="F251" s="40"/>
      <c r="G251" s="40">
        <v>1</v>
      </c>
      <c r="H251" s="40">
        <v>2840000</v>
      </c>
      <c r="I251" s="40" t="str">
        <f>VLOOKUP(A251,СПРАВОЧНИК!B:D,2,0)</f>
        <v>КИТАЙ</v>
      </c>
      <c r="J251" s="40" t="str">
        <f>VLOOKUP(A251,СПРАВОЧНИК!B:D,3,0)</f>
        <v>ИНОМАРКИ</v>
      </c>
    </row>
    <row r="252" spans="1:10" x14ac:dyDescent="0.25">
      <c r="A252" s="65" t="s">
        <v>152</v>
      </c>
      <c r="B252" s="65" t="s">
        <v>153</v>
      </c>
      <c r="C252" s="65" t="s">
        <v>773</v>
      </c>
      <c r="D252" s="40">
        <v>0</v>
      </c>
      <c r="E252" s="40"/>
      <c r="F252" s="40"/>
      <c r="G252" s="40">
        <v>1</v>
      </c>
      <c r="H252" s="40">
        <v>2770000</v>
      </c>
      <c r="I252" s="40" t="str">
        <f>VLOOKUP(A252,СПРАВОЧНИК!B:D,2,0)</f>
        <v>КИТАЙ</v>
      </c>
      <c r="J252" s="40" t="str">
        <f>VLOOKUP(A252,СПРАВОЧНИК!B:D,3,0)</f>
        <v>ИНОМАРКИ</v>
      </c>
    </row>
    <row r="253" spans="1:10" x14ac:dyDescent="0.25">
      <c r="A253" s="65" t="s">
        <v>154</v>
      </c>
      <c r="B253" s="65" t="s">
        <v>155</v>
      </c>
      <c r="C253" s="65" t="s">
        <v>773</v>
      </c>
      <c r="D253" s="40">
        <v>3995000</v>
      </c>
      <c r="E253" s="41">
        <v>7</v>
      </c>
      <c r="F253" s="41">
        <v>27965000</v>
      </c>
      <c r="G253" s="40">
        <v>604</v>
      </c>
      <c r="H253" s="40">
        <v>2121595000</v>
      </c>
      <c r="I253" s="40" t="str">
        <f>VLOOKUP(A253,СПРАВОЧНИК!B:D,2,0)</f>
        <v>РОССИЯ</v>
      </c>
      <c r="J253" s="40" t="str">
        <f>VLOOKUP(A253,СПРАВОЧНИК!B:D,3,0)</f>
        <v>ОТЕЧЕСТВЕННЫЕ</v>
      </c>
    </row>
    <row r="254" spans="1:10" x14ac:dyDescent="0.25">
      <c r="A254" s="65" t="s">
        <v>154</v>
      </c>
      <c r="B254" s="65" t="s">
        <v>156</v>
      </c>
      <c r="C254" s="65" t="s">
        <v>778</v>
      </c>
      <c r="D254" s="40">
        <v>2990000</v>
      </c>
      <c r="E254" s="41">
        <v>222</v>
      </c>
      <c r="F254" s="41">
        <v>663780000</v>
      </c>
      <c r="G254" s="40">
        <v>1418</v>
      </c>
      <c r="H254" s="40">
        <v>4239820000</v>
      </c>
      <c r="I254" s="40" t="str">
        <f>VLOOKUP(A254,СПРАВОЧНИК!B:D,2,0)</f>
        <v>РОССИЯ</v>
      </c>
      <c r="J254" s="40" t="str">
        <f>VLOOKUP(A254,СПРАВОЧНИК!B:D,3,0)</f>
        <v>ОТЕЧЕСТВЕННЫЕ</v>
      </c>
    </row>
    <row r="255" spans="1:10" x14ac:dyDescent="0.25">
      <c r="A255" s="65" t="s">
        <v>154</v>
      </c>
      <c r="B255" s="65" t="s">
        <v>1020</v>
      </c>
      <c r="C255" s="65" t="s">
        <v>773</v>
      </c>
      <c r="D255" s="40">
        <v>4990000</v>
      </c>
      <c r="E255" s="40">
        <v>6</v>
      </c>
      <c r="F255" s="40">
        <v>29940000</v>
      </c>
      <c r="G255" s="40">
        <v>7</v>
      </c>
      <c r="H255" s="40">
        <v>33930000</v>
      </c>
      <c r="I255" s="40" t="str">
        <f>VLOOKUP(A255,СПРАВОЧНИК!B:D,2,0)</f>
        <v>РОССИЯ</v>
      </c>
      <c r="J255" s="40" t="str">
        <f>VLOOKUP(A255,СПРАВОЧНИК!B:D,3,0)</f>
        <v>ОТЕЧЕСТВЕННЫЕ</v>
      </c>
    </row>
    <row r="256" spans="1:10" x14ac:dyDescent="0.25">
      <c r="A256" s="65" t="s">
        <v>157</v>
      </c>
      <c r="B256" s="65" t="s">
        <v>657</v>
      </c>
      <c r="C256" s="65" t="s">
        <v>773</v>
      </c>
      <c r="D256" s="40">
        <v>0</v>
      </c>
      <c r="E256" s="40"/>
      <c r="F256" s="40"/>
      <c r="G256" s="40">
        <v>1</v>
      </c>
      <c r="H256" s="40">
        <v>3560000</v>
      </c>
      <c r="I256" s="40" t="str">
        <f>VLOOKUP(A256,СПРАВОЧНИК!B:D,2,0)</f>
        <v>КИТАЙ</v>
      </c>
      <c r="J256" s="40" t="str">
        <f>VLOOKUP(A256,СПРАВОЧНИК!B:D,3,0)</f>
        <v>ИНОМАРКИ</v>
      </c>
    </row>
    <row r="257" spans="1:10" x14ac:dyDescent="0.25">
      <c r="A257" s="65" t="s">
        <v>157</v>
      </c>
      <c r="B257" s="65" t="s">
        <v>158</v>
      </c>
      <c r="C257" s="65" t="s">
        <v>773</v>
      </c>
      <c r="D257" s="40">
        <v>3172718</v>
      </c>
      <c r="E257" s="40">
        <v>1031</v>
      </c>
      <c r="F257" s="40">
        <v>3271072258</v>
      </c>
      <c r="G257" s="40">
        <v>15675</v>
      </c>
      <c r="H257" s="40">
        <v>49486798697</v>
      </c>
      <c r="I257" s="40" t="str">
        <f>VLOOKUP(A257,СПРАВОЧНИК!B:D,2,0)</f>
        <v>КИТАЙ</v>
      </c>
      <c r="J257" s="40" t="str">
        <f>VLOOKUP(A257,СПРАВОЧНИК!B:D,3,0)</f>
        <v>ИНОМАРКИ</v>
      </c>
    </row>
    <row r="258" spans="1:10" x14ac:dyDescent="0.25">
      <c r="A258" s="65" t="s">
        <v>157</v>
      </c>
      <c r="B258" s="65" t="s">
        <v>753</v>
      </c>
      <c r="C258" s="65" t="s">
        <v>773</v>
      </c>
      <c r="D258" s="40">
        <v>5450000</v>
      </c>
      <c r="E258" s="40">
        <v>1190</v>
      </c>
      <c r="F258" s="40">
        <v>6485500000</v>
      </c>
      <c r="G258" s="40">
        <v>5108</v>
      </c>
      <c r="H258" s="40">
        <v>28042319000</v>
      </c>
      <c r="I258" s="40" t="str">
        <f>VLOOKUP(A258,СПРАВОЧНИК!B:D,2,0)</f>
        <v>КИТАЙ</v>
      </c>
      <c r="J258" s="40" t="str">
        <f>VLOOKUP(A258,СПРАВОЧНИК!B:D,3,0)</f>
        <v>ИНОМАРКИ</v>
      </c>
    </row>
    <row r="259" spans="1:10" x14ac:dyDescent="0.25">
      <c r="A259" s="65" t="s">
        <v>157</v>
      </c>
      <c r="B259" s="65" t="s">
        <v>1085</v>
      </c>
      <c r="C259" s="65" t="s">
        <v>773</v>
      </c>
      <c r="D259" s="40">
        <v>1687022</v>
      </c>
      <c r="E259" s="41">
        <v>1</v>
      </c>
      <c r="F259" s="41">
        <v>1687022</v>
      </c>
      <c r="G259" s="40">
        <v>4</v>
      </c>
      <c r="H259" s="40">
        <v>6748088</v>
      </c>
      <c r="I259" s="40" t="str">
        <f>VLOOKUP(A259,СПРАВОЧНИК!B:D,2,0)</f>
        <v>КИТАЙ</v>
      </c>
      <c r="J259" s="40" t="str">
        <f>VLOOKUP(A259,СПРАВОЧНИК!B:D,3,0)</f>
        <v>ИНОМАРКИ</v>
      </c>
    </row>
    <row r="260" spans="1:10" x14ac:dyDescent="0.25">
      <c r="A260" s="65" t="s">
        <v>157</v>
      </c>
      <c r="B260" s="65" t="s">
        <v>898</v>
      </c>
      <c r="C260" s="65" t="s">
        <v>773</v>
      </c>
      <c r="D260" s="40">
        <v>0</v>
      </c>
      <c r="E260" s="41"/>
      <c r="F260" s="41"/>
      <c r="G260" s="40">
        <v>8</v>
      </c>
      <c r="H260" s="40">
        <v>27660000</v>
      </c>
      <c r="I260" s="40" t="str">
        <f>VLOOKUP(A260,СПРАВОЧНИК!B:D,2,0)</f>
        <v>КИТАЙ</v>
      </c>
      <c r="J260" s="40" t="str">
        <f>VLOOKUP(A260,СПРАВОЧНИК!B:D,3,0)</f>
        <v>ИНОМАРКИ</v>
      </c>
    </row>
    <row r="261" spans="1:10" x14ac:dyDescent="0.25">
      <c r="A261" s="65" t="s">
        <v>157</v>
      </c>
      <c r="B261" s="65" t="s">
        <v>159</v>
      </c>
      <c r="C261" s="65" t="s">
        <v>773</v>
      </c>
      <c r="D261" s="40">
        <v>4470429</v>
      </c>
      <c r="E261" s="41">
        <v>998</v>
      </c>
      <c r="F261" s="41">
        <v>4461488142</v>
      </c>
      <c r="G261" s="40">
        <v>12415</v>
      </c>
      <c r="H261" s="40">
        <v>54317160304</v>
      </c>
      <c r="I261" s="40" t="str">
        <f>VLOOKUP(A261,СПРАВОЧНИК!B:D,2,0)</f>
        <v>КИТАЙ</v>
      </c>
      <c r="J261" s="40" t="str">
        <f>VLOOKUP(A261,СПРАВОЧНИК!B:D,3,0)</f>
        <v>ИНОМАРКИ</v>
      </c>
    </row>
    <row r="262" spans="1:10" x14ac:dyDescent="0.25">
      <c r="A262" s="65" t="s">
        <v>157</v>
      </c>
      <c r="B262" s="65" t="s">
        <v>160</v>
      </c>
      <c r="C262" s="65" t="s">
        <v>773</v>
      </c>
      <c r="D262" s="40">
        <v>5300000</v>
      </c>
      <c r="E262" s="41">
        <v>775</v>
      </c>
      <c r="F262" s="41">
        <v>4107500000</v>
      </c>
      <c r="G262" s="40">
        <v>9115</v>
      </c>
      <c r="H262" s="40">
        <v>47167593000</v>
      </c>
      <c r="I262" s="40" t="str">
        <f>VLOOKUP(A262,СПРАВОЧНИК!B:D,2,0)</f>
        <v>КИТАЙ</v>
      </c>
      <c r="J262" s="40" t="str">
        <f>VLOOKUP(A262,СПРАВОЧНИК!B:D,3,0)</f>
        <v>ИНОМАРКИ</v>
      </c>
    </row>
    <row r="263" spans="1:10" x14ac:dyDescent="0.25">
      <c r="A263" s="65" t="s">
        <v>157</v>
      </c>
      <c r="B263" s="65" t="s">
        <v>1062</v>
      </c>
      <c r="C263" s="65" t="s">
        <v>773</v>
      </c>
      <c r="D263" s="40">
        <v>0</v>
      </c>
      <c r="E263" s="41"/>
      <c r="F263" s="41"/>
      <c r="G263" s="40">
        <v>2</v>
      </c>
      <c r="H263" s="40">
        <v>9600000</v>
      </c>
      <c r="I263" s="40" t="str">
        <f>VLOOKUP(A263,СПРАВОЧНИК!B:D,2,0)</f>
        <v>КИТАЙ</v>
      </c>
      <c r="J263" s="40" t="str">
        <f>VLOOKUP(A263,СПРАВОЧНИК!B:D,3,0)</f>
        <v>ИНОМАРКИ</v>
      </c>
    </row>
    <row r="264" spans="1:10" x14ac:dyDescent="0.25">
      <c r="A264" s="65" t="s">
        <v>157</v>
      </c>
      <c r="B264" s="65" t="s">
        <v>974</v>
      </c>
      <c r="C264" s="65" t="s">
        <v>773</v>
      </c>
      <c r="D264" s="40">
        <v>5450000</v>
      </c>
      <c r="E264" s="41">
        <v>14</v>
      </c>
      <c r="F264" s="41">
        <v>76300000</v>
      </c>
      <c r="G264" s="40">
        <v>57</v>
      </c>
      <c r="H264" s="40">
        <v>279689000</v>
      </c>
      <c r="I264" s="40" t="str">
        <f>VLOOKUP(A264,СПРАВОЧНИК!B:D,2,0)</f>
        <v>КИТАЙ</v>
      </c>
      <c r="J264" s="40" t="str">
        <f>VLOOKUP(A264,СПРАВОЧНИК!B:D,3,0)</f>
        <v>ИНОМАРКИ</v>
      </c>
    </row>
    <row r="265" spans="1:10" x14ac:dyDescent="0.25">
      <c r="A265" s="65" t="s">
        <v>161</v>
      </c>
      <c r="B265" s="65" t="s">
        <v>162</v>
      </c>
      <c r="C265" s="65" t="s">
        <v>817</v>
      </c>
      <c r="D265" s="40">
        <v>0</v>
      </c>
      <c r="E265" s="40"/>
      <c r="F265" s="40"/>
      <c r="G265" s="40">
        <v>1</v>
      </c>
      <c r="H265" s="40">
        <v>627600</v>
      </c>
      <c r="I265" s="40" t="str">
        <f>VLOOKUP(A265,СПРАВОЧНИК!B:D,2,0)</f>
        <v>КИТАЙ</v>
      </c>
      <c r="J265" s="40" t="str">
        <f>VLOOKUP(A265,СПРАВОЧНИК!B:D,3,0)</f>
        <v>ИНОМАРКИ</v>
      </c>
    </row>
    <row r="266" spans="1:10" x14ac:dyDescent="0.25">
      <c r="A266" s="65" t="s">
        <v>161</v>
      </c>
      <c r="B266" s="65" t="s">
        <v>163</v>
      </c>
      <c r="C266" s="65" t="s">
        <v>773</v>
      </c>
      <c r="D266" s="40">
        <v>2535252</v>
      </c>
      <c r="E266" s="41">
        <v>436</v>
      </c>
      <c r="F266" s="41">
        <v>1105369872</v>
      </c>
      <c r="G266" s="40">
        <v>1977</v>
      </c>
      <c r="H266" s="40">
        <v>5144835004</v>
      </c>
      <c r="I266" s="40" t="str">
        <f>VLOOKUP(A266,СПРАВОЧНИК!B:D,2,0)</f>
        <v>КИТАЙ</v>
      </c>
      <c r="J266" s="40" t="str">
        <f>VLOOKUP(A266,СПРАВОЧНИК!B:D,3,0)</f>
        <v>ИНОМАРКИ</v>
      </c>
    </row>
    <row r="267" spans="1:10" x14ac:dyDescent="0.25">
      <c r="A267" s="65" t="s">
        <v>161</v>
      </c>
      <c r="B267" s="65" t="s">
        <v>164</v>
      </c>
      <c r="C267" s="65" t="s">
        <v>773</v>
      </c>
      <c r="D267" s="40">
        <v>2425000</v>
      </c>
      <c r="E267" s="41">
        <v>37</v>
      </c>
      <c r="F267" s="41">
        <v>89725000</v>
      </c>
      <c r="G267" s="40">
        <v>1968</v>
      </c>
      <c r="H267" s="40">
        <v>4422372000</v>
      </c>
      <c r="I267" s="40" t="str">
        <f>VLOOKUP(A267,СПРАВОЧНИК!B:D,2,0)</f>
        <v>КИТАЙ</v>
      </c>
      <c r="J267" s="40" t="str">
        <f>VLOOKUP(A267,СПРАВОЧНИК!B:D,3,0)</f>
        <v>ИНОМАРКИ</v>
      </c>
    </row>
    <row r="268" spans="1:10" x14ac:dyDescent="0.25">
      <c r="A268" s="65" t="s">
        <v>161</v>
      </c>
      <c r="B268" s="65" t="s">
        <v>165</v>
      </c>
      <c r="C268" s="65" t="s">
        <v>773</v>
      </c>
      <c r="D268" s="40">
        <v>1754000</v>
      </c>
      <c r="E268" s="40">
        <v>2</v>
      </c>
      <c r="F268" s="40">
        <v>3508000</v>
      </c>
      <c r="G268" s="40">
        <v>300</v>
      </c>
      <c r="H268" s="40">
        <v>526200000</v>
      </c>
      <c r="I268" s="40" t="str">
        <f>VLOOKUP(A268,СПРАВОЧНИК!B:D,2,0)</f>
        <v>КИТАЙ</v>
      </c>
      <c r="J268" s="40" t="str">
        <f>VLOOKUP(A268,СПРАВОЧНИК!B:D,3,0)</f>
        <v>ИНОМАРКИ</v>
      </c>
    </row>
    <row r="269" spans="1:10" x14ac:dyDescent="0.25">
      <c r="A269" s="65" t="s">
        <v>161</v>
      </c>
      <c r="B269" s="65" t="s">
        <v>166</v>
      </c>
      <c r="C269" s="65" t="s">
        <v>773</v>
      </c>
      <c r="D269" s="40">
        <v>0</v>
      </c>
      <c r="E269" s="40"/>
      <c r="F269" s="40"/>
      <c r="G269" s="40">
        <v>12</v>
      </c>
      <c r="H269" s="40">
        <v>19548000</v>
      </c>
      <c r="I269" s="40" t="str">
        <f>VLOOKUP(A269,СПРАВОЧНИК!B:D,2,0)</f>
        <v>КИТАЙ</v>
      </c>
      <c r="J269" s="40" t="str">
        <f>VLOOKUP(A269,СПРАВОЧНИК!B:D,3,0)</f>
        <v>ИНОМАРКИ</v>
      </c>
    </row>
    <row r="270" spans="1:10" x14ac:dyDescent="0.25">
      <c r="A270" s="65" t="s">
        <v>161</v>
      </c>
      <c r="B270" s="65" t="s">
        <v>942</v>
      </c>
      <c r="C270" s="65" t="s">
        <v>809</v>
      </c>
      <c r="D270" s="40">
        <v>2350000</v>
      </c>
      <c r="E270" s="40">
        <v>7</v>
      </c>
      <c r="F270" s="40">
        <v>16450000</v>
      </c>
      <c r="G270" s="40">
        <v>78</v>
      </c>
      <c r="H270" s="40">
        <v>195290000</v>
      </c>
      <c r="I270" s="40" t="str">
        <f>VLOOKUP(A270,СПРАВОЧНИК!B:D,2,0)</f>
        <v>КИТАЙ</v>
      </c>
      <c r="J270" s="40" t="str">
        <f>VLOOKUP(A270,СПРАВОЧНИК!B:D,3,0)</f>
        <v>ИНОМАРКИ</v>
      </c>
    </row>
    <row r="271" spans="1:10" x14ac:dyDescent="0.25">
      <c r="A271" s="65" t="s">
        <v>161</v>
      </c>
      <c r="B271" s="65" t="s">
        <v>899</v>
      </c>
      <c r="C271" s="65" t="s">
        <v>773</v>
      </c>
      <c r="D271" s="40">
        <v>2411000</v>
      </c>
      <c r="E271" s="40">
        <v>68</v>
      </c>
      <c r="F271" s="40">
        <v>163948000</v>
      </c>
      <c r="G271" s="40">
        <v>537</v>
      </c>
      <c r="H271" s="40">
        <v>1276179000</v>
      </c>
      <c r="I271" s="40" t="str">
        <f>VLOOKUP(A271,СПРАВОЧНИК!B:D,2,0)</f>
        <v>КИТАЙ</v>
      </c>
      <c r="J271" s="40" t="str">
        <f>VLOOKUP(A271,СПРАВОЧНИК!B:D,3,0)</f>
        <v>ИНОМАРКИ</v>
      </c>
    </row>
    <row r="272" spans="1:10" x14ac:dyDescent="0.25">
      <c r="A272" s="65" t="s">
        <v>161</v>
      </c>
      <c r="B272" s="65" t="s">
        <v>167</v>
      </c>
      <c r="C272" s="65" t="s">
        <v>773</v>
      </c>
      <c r="D272" s="40">
        <v>3073000</v>
      </c>
      <c r="E272" s="40">
        <v>90</v>
      </c>
      <c r="F272" s="40">
        <v>276570000</v>
      </c>
      <c r="G272" s="40">
        <v>713</v>
      </c>
      <c r="H272" s="40">
        <v>2180103000</v>
      </c>
      <c r="I272" s="40" t="str">
        <f>VLOOKUP(A272,СПРАВОЧНИК!B:D,2,0)</f>
        <v>КИТАЙ</v>
      </c>
      <c r="J272" s="40" t="str">
        <f>VLOOKUP(A272,СПРАВОЧНИК!B:D,3,0)</f>
        <v>ИНОМАРКИ</v>
      </c>
    </row>
    <row r="273" spans="1:10" x14ac:dyDescent="0.25">
      <c r="A273" s="65" t="s">
        <v>161</v>
      </c>
      <c r="B273" s="65" t="s">
        <v>1029</v>
      </c>
      <c r="C273" s="65" t="s">
        <v>778</v>
      </c>
      <c r="D273" s="40">
        <v>491000</v>
      </c>
      <c r="E273" s="41">
        <v>2</v>
      </c>
      <c r="F273" s="41">
        <v>982000</v>
      </c>
      <c r="G273" s="40">
        <v>130</v>
      </c>
      <c r="H273" s="40">
        <v>63830000</v>
      </c>
      <c r="I273" s="40" t="str">
        <f>VLOOKUP(A273,СПРАВОЧНИК!B:D,2,0)</f>
        <v>КИТАЙ</v>
      </c>
      <c r="J273" s="40" t="str">
        <f>VLOOKUP(A273,СПРАВОЧНИК!B:D,3,0)</f>
        <v>ИНОМАРКИ</v>
      </c>
    </row>
    <row r="274" spans="1:10" x14ac:dyDescent="0.25">
      <c r="A274" s="65" t="s">
        <v>161</v>
      </c>
      <c r="B274" s="65" t="s">
        <v>1030</v>
      </c>
      <c r="C274" s="65" t="s">
        <v>773</v>
      </c>
      <c r="D274" s="40">
        <v>0</v>
      </c>
      <c r="E274" s="40"/>
      <c r="F274" s="40"/>
      <c r="G274" s="40">
        <v>2</v>
      </c>
      <c r="H274" s="40">
        <v>4531000</v>
      </c>
      <c r="I274" s="40" t="str">
        <f>VLOOKUP(A274,СПРАВОЧНИК!B:D,2,0)</f>
        <v>КИТАЙ</v>
      </c>
      <c r="J274" s="40" t="str">
        <f>VLOOKUP(A274,СПРАВОЧНИК!B:D,3,0)</f>
        <v>ИНОМАРКИ</v>
      </c>
    </row>
    <row r="275" spans="1:10" x14ac:dyDescent="0.25">
      <c r="A275" s="65" t="s">
        <v>161</v>
      </c>
      <c r="B275" s="65" t="s">
        <v>1115</v>
      </c>
      <c r="C275" s="65" t="s">
        <v>811</v>
      </c>
      <c r="D275" s="40">
        <v>0</v>
      </c>
      <c r="E275" s="41"/>
      <c r="F275" s="41"/>
      <c r="G275" s="40">
        <v>1</v>
      </c>
      <c r="H275" s="40">
        <v>2564000</v>
      </c>
      <c r="I275" s="40" t="str">
        <f>VLOOKUP(A275,СПРАВОЧНИК!B:D,2,0)</f>
        <v>КИТАЙ</v>
      </c>
      <c r="J275" s="40" t="str">
        <f>VLOOKUP(A275,СПРАВОЧНИК!B:D,3,0)</f>
        <v>ИНОМАРКИ</v>
      </c>
    </row>
    <row r="276" spans="1:10" x14ac:dyDescent="0.25">
      <c r="A276" s="65" t="s">
        <v>168</v>
      </c>
      <c r="B276" s="65" t="s">
        <v>923</v>
      </c>
      <c r="C276" s="65" t="s">
        <v>776</v>
      </c>
      <c r="D276" s="40">
        <v>41500000</v>
      </c>
      <c r="E276" s="41">
        <v>1</v>
      </c>
      <c r="F276" s="41">
        <v>41500000</v>
      </c>
      <c r="G276" s="40">
        <v>3</v>
      </c>
      <c r="H276" s="40">
        <v>140500000</v>
      </c>
      <c r="I276" s="40" t="str">
        <f>VLOOKUP(A276,СПРАВОЧНИК!B:D,2,0)</f>
        <v>ЕВРОПА</v>
      </c>
      <c r="J276" s="40" t="str">
        <f>VLOOKUP(A276,СПРАВОЧНИК!B:D,3,0)</f>
        <v>ИНОМАРКИ</v>
      </c>
    </row>
    <row r="277" spans="1:10" x14ac:dyDescent="0.25">
      <c r="A277" s="65" t="s">
        <v>168</v>
      </c>
      <c r="B277" s="65" t="s">
        <v>169</v>
      </c>
      <c r="C277" s="65" t="s">
        <v>776</v>
      </c>
      <c r="D277" s="40">
        <v>0</v>
      </c>
      <c r="E277" s="41"/>
      <c r="F277" s="41"/>
      <c r="G277" s="40">
        <v>5</v>
      </c>
      <c r="H277" s="40">
        <v>375000000</v>
      </c>
      <c r="I277" s="40" t="str">
        <f>VLOOKUP(A277,СПРАВОЧНИК!B:D,2,0)</f>
        <v>ЕВРОПА</v>
      </c>
      <c r="J277" s="40" t="str">
        <f>VLOOKUP(A277,СПРАВОЧНИК!B:D,3,0)</f>
        <v>ИНОМАРКИ</v>
      </c>
    </row>
    <row r="278" spans="1:10" x14ac:dyDescent="0.25">
      <c r="A278" s="65" t="s">
        <v>168</v>
      </c>
      <c r="B278" s="65" t="s">
        <v>170</v>
      </c>
      <c r="C278" s="65" t="s">
        <v>776</v>
      </c>
      <c r="D278" s="40">
        <v>0</v>
      </c>
      <c r="E278" s="40"/>
      <c r="F278" s="40"/>
      <c r="G278" s="40">
        <v>4</v>
      </c>
      <c r="H278" s="40">
        <v>140990000</v>
      </c>
      <c r="I278" s="40" t="str">
        <f>VLOOKUP(A278,СПРАВОЧНИК!B:D,2,0)</f>
        <v>ЕВРОПА</v>
      </c>
      <c r="J278" s="40" t="str">
        <f>VLOOKUP(A278,СПРАВОЧНИК!B:D,3,0)</f>
        <v>ИНОМАРКИ</v>
      </c>
    </row>
    <row r="279" spans="1:10" x14ac:dyDescent="0.25">
      <c r="A279" s="65" t="s">
        <v>168</v>
      </c>
      <c r="B279" s="65" t="s">
        <v>171</v>
      </c>
      <c r="C279" s="65" t="s">
        <v>776</v>
      </c>
      <c r="D279" s="40">
        <v>0</v>
      </c>
      <c r="E279" s="41"/>
      <c r="F279" s="41"/>
      <c r="G279" s="40">
        <v>8</v>
      </c>
      <c r="H279" s="40">
        <v>250980000</v>
      </c>
      <c r="I279" s="40" t="str">
        <f>VLOOKUP(A279,СПРАВОЧНИК!B:D,2,0)</f>
        <v>ЕВРОПА</v>
      </c>
      <c r="J279" s="40" t="str">
        <f>VLOOKUP(A279,СПРАВОЧНИК!B:D,3,0)</f>
        <v>ИНОМАРКИ</v>
      </c>
    </row>
    <row r="280" spans="1:10" x14ac:dyDescent="0.25">
      <c r="A280" s="65" t="s">
        <v>168</v>
      </c>
      <c r="B280" s="65" t="s">
        <v>172</v>
      </c>
      <c r="C280" s="65" t="s">
        <v>776</v>
      </c>
      <c r="D280" s="40">
        <v>0</v>
      </c>
      <c r="E280" s="40"/>
      <c r="F280" s="40"/>
      <c r="G280" s="40">
        <v>2</v>
      </c>
      <c r="H280" s="40">
        <v>55798000</v>
      </c>
      <c r="I280" s="40" t="str">
        <f>VLOOKUP(A280,СПРАВОЧНИК!B:D,2,0)</f>
        <v>ЕВРОПА</v>
      </c>
      <c r="J280" s="40" t="str">
        <f>VLOOKUP(A280,СПРАВОЧНИК!B:D,3,0)</f>
        <v>ИНОМАРКИ</v>
      </c>
    </row>
    <row r="281" spans="1:10" x14ac:dyDescent="0.25">
      <c r="A281" s="65" t="s">
        <v>168</v>
      </c>
      <c r="B281" s="65" t="s">
        <v>1141</v>
      </c>
      <c r="C281" s="65" t="s">
        <v>776</v>
      </c>
      <c r="D281" s="40">
        <v>118000000</v>
      </c>
      <c r="E281" s="41">
        <v>2</v>
      </c>
      <c r="F281" s="41">
        <v>236000000</v>
      </c>
      <c r="G281" s="40">
        <v>2</v>
      </c>
      <c r="H281" s="40">
        <v>236000000</v>
      </c>
      <c r="I281" s="40" t="str">
        <f>VLOOKUP(A281,СПРАВОЧНИК!B:D,2,0)</f>
        <v>ЕВРОПА</v>
      </c>
      <c r="J281" s="40" t="str">
        <f>VLOOKUP(A281,СПРАВОЧНИК!B:D,3,0)</f>
        <v>ИНОМАРКИ</v>
      </c>
    </row>
    <row r="282" spans="1:10" x14ac:dyDescent="0.25">
      <c r="A282" s="65" t="s">
        <v>168</v>
      </c>
      <c r="B282" s="65" t="s">
        <v>173</v>
      </c>
      <c r="C282" s="65" t="s">
        <v>776</v>
      </c>
      <c r="D282" s="40">
        <v>47733000</v>
      </c>
      <c r="E282" s="40">
        <v>1</v>
      </c>
      <c r="F282" s="40">
        <v>47733000</v>
      </c>
      <c r="G282" s="40">
        <v>13</v>
      </c>
      <c r="H282" s="40">
        <v>543292020</v>
      </c>
      <c r="I282" s="40" t="str">
        <f>VLOOKUP(A282,СПРАВОЧНИК!B:D,2,0)</f>
        <v>ЕВРОПА</v>
      </c>
      <c r="J282" s="40" t="str">
        <f>VLOOKUP(A282,СПРАВОЧНИК!B:D,3,0)</f>
        <v>ИНОМАРКИ</v>
      </c>
    </row>
    <row r="283" spans="1:10" x14ac:dyDescent="0.25">
      <c r="A283" s="65" t="s">
        <v>168</v>
      </c>
      <c r="B283" s="65" t="s">
        <v>174</v>
      </c>
      <c r="C283" s="65" t="s">
        <v>776</v>
      </c>
      <c r="D283" s="40">
        <v>0</v>
      </c>
      <c r="E283" s="41"/>
      <c r="F283" s="41"/>
      <c r="G283" s="40">
        <v>4</v>
      </c>
      <c r="H283" s="40">
        <v>276964001</v>
      </c>
      <c r="I283" s="40" t="str">
        <f>VLOOKUP(A283,СПРАВОЧНИК!B:D,2,0)</f>
        <v>ЕВРОПА</v>
      </c>
      <c r="J283" s="40" t="str">
        <f>VLOOKUP(A283,СПРАВОЧНИК!B:D,3,0)</f>
        <v>ИНОМАРКИ</v>
      </c>
    </row>
    <row r="284" spans="1:10" x14ac:dyDescent="0.25">
      <c r="A284" s="65" t="s">
        <v>175</v>
      </c>
      <c r="B284" s="65" t="s">
        <v>176</v>
      </c>
      <c r="C284" s="65" t="s">
        <v>809</v>
      </c>
      <c r="D284" s="40">
        <v>0</v>
      </c>
      <c r="E284" s="41"/>
      <c r="F284" s="41"/>
      <c r="G284" s="40">
        <v>19</v>
      </c>
      <c r="H284" s="40">
        <v>21934000</v>
      </c>
      <c r="I284" s="40" t="str">
        <f>VLOOKUP(A284,СПРАВОЧНИК!B:D,2,0)</f>
        <v>ЕВРОПА</v>
      </c>
      <c r="J284" s="40" t="str">
        <f>VLOOKUP(A284,СПРАВОЧНИК!B:D,3,0)</f>
        <v>ИНОМАРКИ</v>
      </c>
    </row>
    <row r="285" spans="1:10" x14ac:dyDescent="0.25">
      <c r="A285" s="65" t="s">
        <v>175</v>
      </c>
      <c r="B285" s="65" t="s">
        <v>1002</v>
      </c>
      <c r="C285" s="65" t="s">
        <v>811</v>
      </c>
      <c r="D285" s="40">
        <v>870000</v>
      </c>
      <c r="E285" s="40">
        <v>1</v>
      </c>
      <c r="F285" s="40">
        <v>870000</v>
      </c>
      <c r="G285" s="40">
        <v>2</v>
      </c>
      <c r="H285" s="40">
        <v>1740000</v>
      </c>
      <c r="I285" s="40" t="str">
        <f>VLOOKUP(A285,СПРАВОЧНИК!B:D,2,0)</f>
        <v>ЕВРОПА</v>
      </c>
      <c r="J285" s="40" t="str">
        <f>VLOOKUP(A285,СПРАВОЧНИК!B:D,3,0)</f>
        <v>ИНОМАРКИ</v>
      </c>
    </row>
    <row r="286" spans="1:10" x14ac:dyDescent="0.25">
      <c r="A286" s="65" t="s">
        <v>175</v>
      </c>
      <c r="B286" s="65" t="s">
        <v>177</v>
      </c>
      <c r="C286" s="65" t="s">
        <v>811</v>
      </c>
      <c r="D286" s="40">
        <v>0</v>
      </c>
      <c r="E286" s="40"/>
      <c r="F286" s="40"/>
      <c r="G286" s="40">
        <v>8</v>
      </c>
      <c r="H286" s="40">
        <v>9063000</v>
      </c>
      <c r="I286" s="40" t="str">
        <f>VLOOKUP(A286,СПРАВОЧНИК!B:D,2,0)</f>
        <v>ЕВРОПА</v>
      </c>
      <c r="J286" s="40" t="str">
        <f>VLOOKUP(A286,СПРАВОЧНИК!B:D,3,0)</f>
        <v>ИНОМАРКИ</v>
      </c>
    </row>
    <row r="287" spans="1:10" x14ac:dyDescent="0.25">
      <c r="A287" s="65" t="s">
        <v>175</v>
      </c>
      <c r="B287" s="65" t="s">
        <v>1116</v>
      </c>
      <c r="C287" s="65" t="s">
        <v>773</v>
      </c>
      <c r="D287" s="40">
        <v>0</v>
      </c>
      <c r="E287" s="41"/>
      <c r="F287" s="41"/>
      <c r="G287" s="40">
        <v>1</v>
      </c>
      <c r="H287" s="40">
        <v>2950000</v>
      </c>
      <c r="I287" s="40" t="str">
        <f>VLOOKUP(A287,СПРАВОЧНИК!B:D,2,0)</f>
        <v>ЕВРОПА</v>
      </c>
      <c r="J287" s="40" t="str">
        <f>VLOOKUP(A287,СПРАВОЧНИК!B:D,3,0)</f>
        <v>ИНОМАРКИ</v>
      </c>
    </row>
    <row r="288" spans="1:10" x14ac:dyDescent="0.25">
      <c r="A288" s="65" t="s">
        <v>178</v>
      </c>
      <c r="B288" s="65" t="s">
        <v>179</v>
      </c>
      <c r="C288" s="65" t="s">
        <v>773</v>
      </c>
      <c r="D288" s="40">
        <v>6860000</v>
      </c>
      <c r="E288" s="41">
        <v>8</v>
      </c>
      <c r="F288" s="41">
        <v>54880000</v>
      </c>
      <c r="G288" s="40">
        <v>86</v>
      </c>
      <c r="H288" s="40">
        <v>791554669</v>
      </c>
      <c r="I288" s="40" t="str">
        <f>VLOOKUP(A288,СПРАВОЧНИК!B:D,2,0)</f>
        <v>США</v>
      </c>
      <c r="J288" s="40" t="str">
        <f>VLOOKUP(A288,СПРАВОЧНИК!B:D,3,0)</f>
        <v>ИНОМАРКИ</v>
      </c>
    </row>
    <row r="289" spans="1:10" x14ac:dyDescent="0.25">
      <c r="A289" s="65" t="s">
        <v>178</v>
      </c>
      <c r="B289" s="65" t="s">
        <v>725</v>
      </c>
      <c r="C289" s="65" t="s">
        <v>773</v>
      </c>
      <c r="D289" s="40">
        <v>1979000</v>
      </c>
      <c r="E289" s="41">
        <v>1</v>
      </c>
      <c r="F289" s="41">
        <v>1979000</v>
      </c>
      <c r="G289" s="40">
        <v>6</v>
      </c>
      <c r="H289" s="40">
        <v>10569750</v>
      </c>
      <c r="I289" s="40" t="str">
        <f>VLOOKUP(A289,СПРАВОЧНИК!B:D,2,0)</f>
        <v>США</v>
      </c>
      <c r="J289" s="40" t="str">
        <f>VLOOKUP(A289,СПРАВОЧНИК!B:D,3,0)</f>
        <v>ИНОМАРКИ</v>
      </c>
    </row>
    <row r="290" spans="1:10" x14ac:dyDescent="0.25">
      <c r="A290" s="65" t="s">
        <v>178</v>
      </c>
      <c r="B290" s="65" t="s">
        <v>180</v>
      </c>
      <c r="C290" s="65" t="s">
        <v>773</v>
      </c>
      <c r="D290" s="40">
        <v>1699000</v>
      </c>
      <c r="E290" s="40">
        <v>4</v>
      </c>
      <c r="F290" s="40">
        <v>6796000</v>
      </c>
      <c r="G290" s="40">
        <v>24</v>
      </c>
      <c r="H290" s="40">
        <v>40776000</v>
      </c>
      <c r="I290" s="40" t="str">
        <f>VLOOKUP(A290,СПРАВОЧНИК!B:D,2,0)</f>
        <v>США</v>
      </c>
      <c r="J290" s="40" t="str">
        <f>VLOOKUP(A290,СПРАВОЧНИК!B:D,3,0)</f>
        <v>ИНОМАРКИ</v>
      </c>
    </row>
    <row r="291" spans="1:10" x14ac:dyDescent="0.25">
      <c r="A291" s="65" t="s">
        <v>178</v>
      </c>
      <c r="B291" s="65" t="s">
        <v>181</v>
      </c>
      <c r="C291" s="65" t="s">
        <v>773</v>
      </c>
      <c r="D291" s="40">
        <v>4742388</v>
      </c>
      <c r="E291" s="41">
        <v>2</v>
      </c>
      <c r="F291" s="41">
        <v>9484776</v>
      </c>
      <c r="G291" s="40">
        <v>49</v>
      </c>
      <c r="H291" s="40">
        <v>144661432</v>
      </c>
      <c r="I291" s="40" t="str">
        <f>VLOOKUP(A291,СПРАВОЧНИК!B:D,2,0)</f>
        <v>США</v>
      </c>
      <c r="J291" s="40" t="str">
        <f>VLOOKUP(A291,СПРАВОЧНИК!B:D,3,0)</f>
        <v>ИНОМАРКИ</v>
      </c>
    </row>
    <row r="292" spans="1:10" x14ac:dyDescent="0.25">
      <c r="A292" s="65" t="s">
        <v>178</v>
      </c>
      <c r="B292" s="65" t="s">
        <v>182</v>
      </c>
      <c r="C292" s="65" t="s">
        <v>773</v>
      </c>
      <c r="D292" s="40">
        <v>0</v>
      </c>
      <c r="E292" s="40"/>
      <c r="F292" s="40"/>
      <c r="G292" s="40">
        <v>3</v>
      </c>
      <c r="H292" s="40">
        <v>29645000</v>
      </c>
      <c r="I292" s="40" t="str">
        <f>VLOOKUP(A292,СПРАВОЧНИК!B:D,2,0)</f>
        <v>США</v>
      </c>
      <c r="J292" s="40" t="str">
        <f>VLOOKUP(A292,СПРАВОЧНИК!B:D,3,0)</f>
        <v>ИНОМАРКИ</v>
      </c>
    </row>
    <row r="293" spans="1:10" x14ac:dyDescent="0.25">
      <c r="A293" s="65" t="s">
        <v>178</v>
      </c>
      <c r="B293" s="65" t="s">
        <v>183</v>
      </c>
      <c r="C293" s="65" t="s">
        <v>773</v>
      </c>
      <c r="D293" s="40">
        <v>4160000</v>
      </c>
      <c r="E293" s="40">
        <v>5</v>
      </c>
      <c r="F293" s="40">
        <v>20800000</v>
      </c>
      <c r="G293" s="40">
        <v>54</v>
      </c>
      <c r="H293" s="40">
        <v>348185000</v>
      </c>
      <c r="I293" s="40" t="str">
        <f>VLOOKUP(A293,СПРАВОЧНИК!B:D,2,0)</f>
        <v>США</v>
      </c>
      <c r="J293" s="40" t="str">
        <f>VLOOKUP(A293,СПРАВОЧНИК!B:D,3,0)</f>
        <v>ИНОМАРКИ</v>
      </c>
    </row>
    <row r="294" spans="1:10" x14ac:dyDescent="0.25">
      <c r="A294" s="65" t="s">
        <v>178</v>
      </c>
      <c r="B294" s="65" t="s">
        <v>818</v>
      </c>
      <c r="C294" s="65" t="s">
        <v>814</v>
      </c>
      <c r="D294" s="40">
        <v>0</v>
      </c>
      <c r="E294" s="40"/>
      <c r="F294" s="40"/>
      <c r="G294" s="40">
        <v>2</v>
      </c>
      <c r="H294" s="40">
        <v>2400000</v>
      </c>
      <c r="I294" s="40" t="str">
        <f>VLOOKUP(A294,СПРАВОЧНИК!B:D,2,0)</f>
        <v>США</v>
      </c>
      <c r="J294" s="40" t="str">
        <f>VLOOKUP(A294,СПРАВОЧНИК!B:D,3,0)</f>
        <v>ИНОМАРКИ</v>
      </c>
    </row>
    <row r="295" spans="1:10" x14ac:dyDescent="0.25">
      <c r="A295" s="65" t="s">
        <v>178</v>
      </c>
      <c r="B295" s="65" t="s">
        <v>1142</v>
      </c>
      <c r="C295" s="65" t="s">
        <v>773</v>
      </c>
      <c r="D295" s="40">
        <v>3487000</v>
      </c>
      <c r="E295" s="40">
        <v>1</v>
      </c>
      <c r="F295" s="40">
        <v>3487000</v>
      </c>
      <c r="G295" s="40">
        <v>1</v>
      </c>
      <c r="H295" s="40">
        <v>3487000</v>
      </c>
      <c r="I295" s="40" t="str">
        <f>VLOOKUP(A295,СПРАВОЧНИК!B:D,2,0)</f>
        <v>США</v>
      </c>
      <c r="J295" s="40" t="str">
        <f>VLOOKUP(A295,СПРАВОЧНИК!B:D,3,0)</f>
        <v>ИНОМАРКИ</v>
      </c>
    </row>
    <row r="296" spans="1:10" x14ac:dyDescent="0.25">
      <c r="A296" s="65" t="s">
        <v>178</v>
      </c>
      <c r="B296" s="65" t="s">
        <v>644</v>
      </c>
      <c r="C296" s="65" t="s">
        <v>773</v>
      </c>
      <c r="D296" s="40">
        <v>0</v>
      </c>
      <c r="E296" s="41"/>
      <c r="F296" s="41"/>
      <c r="G296" s="40">
        <v>1</v>
      </c>
      <c r="H296" s="40">
        <v>2262000</v>
      </c>
      <c r="I296" s="40" t="str">
        <f>VLOOKUP(A296,СПРАВОЧНИК!B:D,2,0)</f>
        <v>США</v>
      </c>
      <c r="J296" s="40" t="str">
        <f>VLOOKUP(A296,СПРАВОЧНИК!B:D,3,0)</f>
        <v>ИНОМАРКИ</v>
      </c>
    </row>
    <row r="297" spans="1:10" x14ac:dyDescent="0.25">
      <c r="A297" s="65" t="s">
        <v>178</v>
      </c>
      <c r="B297" s="65" t="s">
        <v>658</v>
      </c>
      <c r="C297" s="65" t="s">
        <v>778</v>
      </c>
      <c r="D297" s="40">
        <v>0</v>
      </c>
      <c r="E297" s="40"/>
      <c r="F297" s="40"/>
      <c r="G297" s="40">
        <v>2</v>
      </c>
      <c r="H297" s="40">
        <v>2330000</v>
      </c>
      <c r="I297" s="40" t="str">
        <f>VLOOKUP(A297,СПРАВОЧНИК!B:D,2,0)</f>
        <v>США</v>
      </c>
      <c r="J297" s="40" t="str">
        <f>VLOOKUP(A297,СПРАВОЧНИК!B:D,3,0)</f>
        <v>ИНОМАРКИ</v>
      </c>
    </row>
    <row r="298" spans="1:10" x14ac:dyDescent="0.25">
      <c r="A298" s="65" t="s">
        <v>178</v>
      </c>
      <c r="B298" s="65" t="s">
        <v>1047</v>
      </c>
      <c r="C298" s="65" t="s">
        <v>773</v>
      </c>
      <c r="D298" s="40">
        <v>0</v>
      </c>
      <c r="E298" s="40"/>
      <c r="F298" s="40"/>
      <c r="G298" s="40">
        <v>2</v>
      </c>
      <c r="H298" s="40">
        <v>13578000</v>
      </c>
      <c r="I298" s="40" t="str">
        <f>VLOOKUP(A298,СПРАВОЧНИК!B:D,2,0)</f>
        <v>США</v>
      </c>
      <c r="J298" s="40" t="str">
        <f>VLOOKUP(A298,СПРАВОЧНИК!B:D,3,0)</f>
        <v>ИНОМАРКИ</v>
      </c>
    </row>
    <row r="299" spans="1:10" x14ac:dyDescent="0.25">
      <c r="A299" s="65" t="s">
        <v>178</v>
      </c>
      <c r="B299" s="65" t="s">
        <v>1143</v>
      </c>
      <c r="C299" s="65" t="s">
        <v>773</v>
      </c>
      <c r="D299" s="40">
        <v>3964034</v>
      </c>
      <c r="E299" s="40">
        <v>1</v>
      </c>
      <c r="F299" s="40">
        <v>3964034</v>
      </c>
      <c r="G299" s="40">
        <v>1</v>
      </c>
      <c r="H299" s="40">
        <v>3964034</v>
      </c>
      <c r="I299" s="40" t="str">
        <f>VLOOKUP(A299,СПРАВОЧНИК!B:D,2,0)</f>
        <v>США</v>
      </c>
      <c r="J299" s="40" t="str">
        <f>VLOOKUP(A299,СПРАВОЧНИК!B:D,3,0)</f>
        <v>ИНОМАРКИ</v>
      </c>
    </row>
    <row r="300" spans="1:10" x14ac:dyDescent="0.25">
      <c r="A300" s="65" t="s">
        <v>178</v>
      </c>
      <c r="B300" s="65" t="s">
        <v>1048</v>
      </c>
      <c r="C300" s="65" t="s">
        <v>773</v>
      </c>
      <c r="D300" s="40">
        <v>5800000</v>
      </c>
      <c r="E300" s="40">
        <v>1</v>
      </c>
      <c r="F300" s="40">
        <v>5800000</v>
      </c>
      <c r="G300" s="40">
        <v>2</v>
      </c>
      <c r="H300" s="40">
        <v>11620000</v>
      </c>
      <c r="I300" s="40" t="str">
        <f>VLOOKUP(A300,СПРАВОЧНИК!B:D,2,0)</f>
        <v>США</v>
      </c>
      <c r="J300" s="40" t="str">
        <f>VLOOKUP(A300,СПРАВОЧНИК!B:D,3,0)</f>
        <v>ИНОМАРКИ</v>
      </c>
    </row>
    <row r="301" spans="1:10" x14ac:dyDescent="0.25">
      <c r="A301" s="65" t="s">
        <v>178</v>
      </c>
      <c r="B301" s="65" t="s">
        <v>184</v>
      </c>
      <c r="C301" s="65" t="s">
        <v>776</v>
      </c>
      <c r="D301" s="40">
        <v>6062500</v>
      </c>
      <c r="E301" s="40">
        <v>7</v>
      </c>
      <c r="F301" s="40">
        <v>42437500</v>
      </c>
      <c r="G301" s="40">
        <v>161</v>
      </c>
      <c r="H301" s="40">
        <v>1166530495</v>
      </c>
      <c r="I301" s="40" t="str">
        <f>VLOOKUP(A301,СПРАВОЧНИК!B:D,2,0)</f>
        <v>США</v>
      </c>
      <c r="J301" s="40" t="str">
        <f>VLOOKUP(A301,СПРАВОЧНИК!B:D,3,0)</f>
        <v>ИНОМАРКИ</v>
      </c>
    </row>
    <row r="302" spans="1:10" x14ac:dyDescent="0.25">
      <c r="A302" s="65" t="s">
        <v>178</v>
      </c>
      <c r="B302" s="65" t="s">
        <v>185</v>
      </c>
      <c r="C302" s="65" t="s">
        <v>773</v>
      </c>
      <c r="D302" s="40">
        <v>10313333</v>
      </c>
      <c r="E302" s="40">
        <v>1</v>
      </c>
      <c r="F302" s="40">
        <v>10313333</v>
      </c>
      <c r="G302" s="40">
        <v>18</v>
      </c>
      <c r="H302" s="40">
        <v>174428333</v>
      </c>
      <c r="I302" s="40" t="str">
        <f>VLOOKUP(A302,СПРАВОЧНИК!B:D,2,0)</f>
        <v>США</v>
      </c>
      <c r="J302" s="40" t="str">
        <f>VLOOKUP(A302,СПРАВОЧНИК!B:D,3,0)</f>
        <v>ИНОМАРКИ</v>
      </c>
    </row>
    <row r="303" spans="1:10" x14ac:dyDescent="0.25">
      <c r="A303" s="65" t="s">
        <v>720</v>
      </c>
      <c r="B303" s="65" t="s">
        <v>748</v>
      </c>
      <c r="C303" s="65" t="s">
        <v>773</v>
      </c>
      <c r="D303" s="40">
        <v>2750000</v>
      </c>
      <c r="E303" s="40">
        <v>1</v>
      </c>
      <c r="F303" s="40">
        <v>2750000</v>
      </c>
      <c r="G303" s="40">
        <v>49</v>
      </c>
      <c r="H303" s="40">
        <v>196922000</v>
      </c>
      <c r="I303" s="40" t="str">
        <f>VLOOKUP(A303,СПРАВОЧНИК!B:D,2,0)</f>
        <v>КИТАЙ</v>
      </c>
      <c r="J303" s="40" t="str">
        <f>VLOOKUP(A303,СПРАВОЧНИК!B:D,3,0)</f>
        <v>ИНОМАРКИ</v>
      </c>
    </row>
    <row r="304" spans="1:10" x14ac:dyDescent="0.25">
      <c r="A304" s="65" t="s">
        <v>720</v>
      </c>
      <c r="B304" s="65" t="s">
        <v>1003</v>
      </c>
      <c r="C304" s="65" t="s">
        <v>819</v>
      </c>
      <c r="D304" s="40">
        <v>0</v>
      </c>
      <c r="E304" s="41"/>
      <c r="F304" s="41"/>
      <c r="G304" s="40">
        <v>1</v>
      </c>
      <c r="H304" s="40">
        <v>1950000</v>
      </c>
      <c r="I304" s="40" t="str">
        <f>VLOOKUP(A304,СПРАВОЧНИК!B:D,2,0)</f>
        <v>КИТАЙ</v>
      </c>
      <c r="J304" s="40" t="str">
        <f>VLOOKUP(A304,СПРАВОЧНИК!B:D,3,0)</f>
        <v>ИНОМАРКИ</v>
      </c>
    </row>
    <row r="305" spans="1:10" x14ac:dyDescent="0.25">
      <c r="A305" s="65" t="s">
        <v>720</v>
      </c>
      <c r="B305" s="65" t="s">
        <v>754</v>
      </c>
      <c r="C305" s="65" t="s">
        <v>819</v>
      </c>
      <c r="D305" s="40">
        <v>0</v>
      </c>
      <c r="E305" s="41"/>
      <c r="F305" s="41"/>
      <c r="G305" s="40">
        <v>1</v>
      </c>
      <c r="H305" s="40">
        <v>1920000</v>
      </c>
      <c r="I305" s="40" t="str">
        <f>VLOOKUP(A305,СПРАВОЧНИК!B:D,2,0)</f>
        <v>КИТАЙ</v>
      </c>
      <c r="J305" s="40" t="str">
        <f>VLOOKUP(A305,СПРАВОЧНИК!B:D,3,0)</f>
        <v>ИНОМАРКИ</v>
      </c>
    </row>
    <row r="306" spans="1:10" x14ac:dyDescent="0.25">
      <c r="A306" s="65" t="s">
        <v>720</v>
      </c>
      <c r="B306" s="65" t="s">
        <v>732</v>
      </c>
      <c r="C306" s="65" t="s">
        <v>773</v>
      </c>
      <c r="D306" s="40">
        <v>2990000</v>
      </c>
      <c r="E306" s="40">
        <v>9</v>
      </c>
      <c r="F306" s="40">
        <v>26910000</v>
      </c>
      <c r="G306" s="40">
        <v>113</v>
      </c>
      <c r="H306" s="40">
        <v>336270000</v>
      </c>
      <c r="I306" s="40" t="str">
        <f>VLOOKUP(A306,СПРАВОЧНИК!B:D,2,0)</f>
        <v>КИТАЙ</v>
      </c>
      <c r="J306" s="40" t="str">
        <f>VLOOKUP(A306,СПРАВОЧНИК!B:D,3,0)</f>
        <v>ИНОМАРКИ</v>
      </c>
    </row>
    <row r="307" spans="1:10" x14ac:dyDescent="0.25">
      <c r="A307" s="65" t="s">
        <v>720</v>
      </c>
      <c r="B307" s="65" t="s">
        <v>733</v>
      </c>
      <c r="C307" s="65" t="s">
        <v>819</v>
      </c>
      <c r="D307" s="40">
        <v>4290000</v>
      </c>
      <c r="E307" s="41">
        <v>12</v>
      </c>
      <c r="F307" s="41">
        <v>51480000</v>
      </c>
      <c r="G307" s="40">
        <v>58</v>
      </c>
      <c r="H307" s="40">
        <v>241458800</v>
      </c>
      <c r="I307" s="40" t="str">
        <f>VLOOKUP(A307,СПРАВОЧНИК!B:D,2,0)</f>
        <v>КИТАЙ</v>
      </c>
      <c r="J307" s="40" t="str">
        <f>VLOOKUP(A307,СПРАВОЧНИК!B:D,3,0)</f>
        <v>ИНОМАРКИ</v>
      </c>
    </row>
    <row r="308" spans="1:10" x14ac:dyDescent="0.25">
      <c r="A308" s="65" t="s">
        <v>186</v>
      </c>
      <c r="B308" s="65" t="s">
        <v>187</v>
      </c>
      <c r="C308" s="65" t="s">
        <v>773</v>
      </c>
      <c r="D308" s="40">
        <v>0</v>
      </c>
      <c r="E308" s="41"/>
      <c r="F308" s="41"/>
      <c r="G308" s="40">
        <v>2</v>
      </c>
      <c r="H308" s="40">
        <v>16300000</v>
      </c>
      <c r="I308" s="40" t="str">
        <f>VLOOKUP(A308,СПРАВОЧНИК!B:D,2,0)</f>
        <v>КИТАЙ</v>
      </c>
      <c r="J308" s="40" t="str">
        <f>VLOOKUP(A308,СПРАВОЧНИК!B:D,3,0)</f>
        <v>ИНОМАРКИ</v>
      </c>
    </row>
    <row r="309" spans="1:10" x14ac:dyDescent="0.25">
      <c r="A309" s="65" t="s">
        <v>186</v>
      </c>
      <c r="B309" s="65" t="s">
        <v>1038</v>
      </c>
      <c r="C309" s="65" t="s">
        <v>778</v>
      </c>
      <c r="D309" s="40">
        <v>3740000</v>
      </c>
      <c r="E309" s="40">
        <v>1</v>
      </c>
      <c r="F309" s="40">
        <v>3740000</v>
      </c>
      <c r="G309" s="40">
        <v>3</v>
      </c>
      <c r="H309" s="40">
        <v>11080000</v>
      </c>
      <c r="I309" s="40" t="str">
        <f>VLOOKUP(A309,СПРАВОЧНИК!B:D,2,0)</f>
        <v>КИТАЙ</v>
      </c>
      <c r="J309" s="40" t="str">
        <f>VLOOKUP(A309,СПРАВОЧНИК!B:D,3,0)</f>
        <v>ИНОМАРКИ</v>
      </c>
    </row>
    <row r="310" spans="1:10" x14ac:dyDescent="0.25">
      <c r="A310" s="65" t="s">
        <v>186</v>
      </c>
      <c r="B310" s="65" t="s">
        <v>975</v>
      </c>
      <c r="C310" s="65" t="s">
        <v>773</v>
      </c>
      <c r="D310" s="40">
        <v>0</v>
      </c>
      <c r="E310" s="41"/>
      <c r="F310" s="41"/>
      <c r="G310" s="40">
        <v>2</v>
      </c>
      <c r="H310" s="40">
        <v>7240000</v>
      </c>
      <c r="I310" s="40" t="str">
        <f>VLOOKUP(A310,СПРАВОЧНИК!B:D,2,0)</f>
        <v>КИТАЙ</v>
      </c>
      <c r="J310" s="40" t="str">
        <f>VLOOKUP(A310,СПРАВОЧНИК!B:D,3,0)</f>
        <v>ИНОМАРКИ</v>
      </c>
    </row>
    <row r="311" spans="1:10" x14ac:dyDescent="0.25">
      <c r="A311" s="65" t="s">
        <v>186</v>
      </c>
      <c r="B311" s="65" t="s">
        <v>188</v>
      </c>
      <c r="C311" s="65" t="s">
        <v>809</v>
      </c>
      <c r="D311" s="40">
        <v>3399000</v>
      </c>
      <c r="E311" s="41">
        <v>2</v>
      </c>
      <c r="F311" s="41">
        <v>6798000</v>
      </c>
      <c r="G311" s="40">
        <v>60</v>
      </c>
      <c r="H311" s="40">
        <v>203940000</v>
      </c>
      <c r="I311" s="40" t="str">
        <f>VLOOKUP(A311,СПРАВОЧНИК!B:D,2,0)</f>
        <v>КИТАЙ</v>
      </c>
      <c r="J311" s="40" t="str">
        <f>VLOOKUP(A311,СПРАВОЧНИК!B:D,3,0)</f>
        <v>ИНОМАРКИ</v>
      </c>
    </row>
    <row r="312" spans="1:10" x14ac:dyDescent="0.25">
      <c r="A312" s="65" t="s">
        <v>186</v>
      </c>
      <c r="B312" s="65" t="s">
        <v>659</v>
      </c>
      <c r="C312" s="65" t="s">
        <v>773</v>
      </c>
      <c r="D312" s="40">
        <v>0</v>
      </c>
      <c r="E312" s="40"/>
      <c r="F312" s="40"/>
      <c r="G312" s="40">
        <v>1</v>
      </c>
      <c r="H312" s="40">
        <v>1540000</v>
      </c>
      <c r="I312" s="40" t="str">
        <f>VLOOKUP(A312,СПРАВОЧНИК!B:D,2,0)</f>
        <v>КИТАЙ</v>
      </c>
      <c r="J312" s="40" t="str">
        <f>VLOOKUP(A312,СПРАВОЧНИК!B:D,3,0)</f>
        <v>ИНОМАРКИ</v>
      </c>
    </row>
    <row r="313" spans="1:10" x14ac:dyDescent="0.25">
      <c r="A313" s="65" t="s">
        <v>186</v>
      </c>
      <c r="B313" s="65" t="s">
        <v>1086</v>
      </c>
      <c r="C313" s="65" t="s">
        <v>773</v>
      </c>
      <c r="D313" s="40">
        <v>0</v>
      </c>
      <c r="E313" s="41"/>
      <c r="F313" s="41"/>
      <c r="G313" s="40">
        <v>2</v>
      </c>
      <c r="H313" s="40">
        <v>3700000</v>
      </c>
      <c r="I313" s="40" t="str">
        <f>VLOOKUP(A313,СПРАВОЧНИК!B:D,2,0)</f>
        <v>КИТАЙ</v>
      </c>
      <c r="J313" s="40" t="str">
        <f>VLOOKUP(A313,СПРАВОЧНИК!B:D,3,0)</f>
        <v>ИНОМАРКИ</v>
      </c>
    </row>
    <row r="314" spans="1:10" x14ac:dyDescent="0.25">
      <c r="A314" s="65" t="s">
        <v>186</v>
      </c>
      <c r="B314" s="65" t="s">
        <v>189</v>
      </c>
      <c r="C314" s="65" t="s">
        <v>773</v>
      </c>
      <c r="D314" s="40">
        <v>2409000</v>
      </c>
      <c r="E314" s="41">
        <v>101</v>
      </c>
      <c r="F314" s="41">
        <v>243309000</v>
      </c>
      <c r="G314" s="40">
        <v>689</v>
      </c>
      <c r="H314" s="40">
        <v>1642101000</v>
      </c>
      <c r="I314" s="40" t="str">
        <f>VLOOKUP(A314,СПРАВОЧНИК!B:D,2,0)</f>
        <v>КИТАЙ</v>
      </c>
      <c r="J314" s="40" t="str">
        <f>VLOOKUP(A314,СПРАВОЧНИК!B:D,3,0)</f>
        <v>ИНОМАРКИ</v>
      </c>
    </row>
    <row r="315" spans="1:10" x14ac:dyDescent="0.25">
      <c r="A315" s="65" t="s">
        <v>186</v>
      </c>
      <c r="B315" s="65" t="s">
        <v>190</v>
      </c>
      <c r="C315" s="65" t="s">
        <v>809</v>
      </c>
      <c r="D315" s="40">
        <v>8490000</v>
      </c>
      <c r="E315" s="41">
        <v>17</v>
      </c>
      <c r="F315" s="41">
        <v>144330000</v>
      </c>
      <c r="G315" s="40">
        <v>75</v>
      </c>
      <c r="H315" s="40">
        <v>628539000</v>
      </c>
      <c r="I315" s="40" t="str">
        <f>VLOOKUP(A315,СПРАВОЧНИК!B:D,2,0)</f>
        <v>КИТАЙ</v>
      </c>
      <c r="J315" s="40" t="str">
        <f>VLOOKUP(A315,СПРАВОЧНИК!B:D,3,0)</f>
        <v>ИНОМАРКИ</v>
      </c>
    </row>
    <row r="316" spans="1:10" x14ac:dyDescent="0.25">
      <c r="A316" s="65" t="s">
        <v>186</v>
      </c>
      <c r="B316" s="65" t="s">
        <v>191</v>
      </c>
      <c r="C316" s="65" t="s">
        <v>812</v>
      </c>
      <c r="D316" s="40">
        <v>0</v>
      </c>
      <c r="E316" s="40"/>
      <c r="F316" s="40"/>
      <c r="G316" s="40">
        <v>2</v>
      </c>
      <c r="H316" s="40">
        <v>5599000</v>
      </c>
      <c r="I316" s="40" t="str">
        <f>VLOOKUP(A316,СПРАВОЧНИК!B:D,2,0)</f>
        <v>КИТАЙ</v>
      </c>
      <c r="J316" s="40" t="str">
        <f>VLOOKUP(A316,СПРАВОЧНИК!B:D,3,0)</f>
        <v>ИНОМАРКИ</v>
      </c>
    </row>
    <row r="317" spans="1:10" x14ac:dyDescent="0.25">
      <c r="A317" s="65" t="s">
        <v>186</v>
      </c>
      <c r="B317" s="65" t="s">
        <v>192</v>
      </c>
      <c r="C317" s="65" t="s">
        <v>773</v>
      </c>
      <c r="D317" s="40">
        <v>4630000</v>
      </c>
      <c r="E317" s="40">
        <v>628</v>
      </c>
      <c r="F317" s="40">
        <v>2907640000</v>
      </c>
      <c r="G317" s="40">
        <v>2251</v>
      </c>
      <c r="H317" s="40">
        <v>8130213708</v>
      </c>
      <c r="I317" s="40" t="str">
        <f>VLOOKUP(A317,СПРАВОЧНИК!B:D,2,0)</f>
        <v>КИТАЙ</v>
      </c>
      <c r="J317" s="40" t="str">
        <f>VLOOKUP(A317,СПРАВОЧНИК!B:D,3,0)</f>
        <v>ИНОМАРКИ</v>
      </c>
    </row>
    <row r="318" spans="1:10" x14ac:dyDescent="0.25">
      <c r="A318" s="65" t="s">
        <v>194</v>
      </c>
      <c r="B318" s="65" t="s">
        <v>195</v>
      </c>
      <c r="C318" s="65" t="s">
        <v>773</v>
      </c>
      <c r="D318" s="40">
        <v>2121990</v>
      </c>
      <c r="E318" s="40">
        <v>129</v>
      </c>
      <c r="F318" s="40">
        <v>273736710</v>
      </c>
      <c r="G318" s="40">
        <v>261</v>
      </c>
      <c r="H318" s="40">
        <v>619152309</v>
      </c>
      <c r="I318" s="40" t="str">
        <f>VLOOKUP(A318,СПРАВОЧНИК!B:D,2,0)</f>
        <v>КИТАЙ</v>
      </c>
      <c r="J318" s="40" t="str">
        <f>VLOOKUP(A318,СПРАВОЧНИК!B:D,3,0)</f>
        <v>ИНОМАРКИ</v>
      </c>
    </row>
    <row r="319" spans="1:10" x14ac:dyDescent="0.25">
      <c r="A319" s="65" t="s">
        <v>194</v>
      </c>
      <c r="B319" s="65" t="s">
        <v>196</v>
      </c>
      <c r="C319" s="65" t="s">
        <v>773</v>
      </c>
      <c r="D319" s="40">
        <v>2764581</v>
      </c>
      <c r="E319" s="40">
        <v>1698</v>
      </c>
      <c r="F319" s="40">
        <v>4694258538</v>
      </c>
      <c r="G319" s="40">
        <v>17782</v>
      </c>
      <c r="H319" s="40">
        <v>50428978128</v>
      </c>
      <c r="I319" s="40" t="str">
        <f>VLOOKUP(A319,СПРАВОЧНИК!B:D,2,0)</f>
        <v>КИТАЙ</v>
      </c>
      <c r="J319" s="40" t="str">
        <f>VLOOKUP(A319,СПРАВОЧНИК!B:D,3,0)</f>
        <v>ИНОМАРКИ</v>
      </c>
    </row>
    <row r="320" spans="1:10" x14ac:dyDescent="0.25">
      <c r="A320" s="65" t="s">
        <v>194</v>
      </c>
      <c r="B320" s="65" t="s">
        <v>988</v>
      </c>
      <c r="C320" s="65" t="s">
        <v>773</v>
      </c>
      <c r="D320" s="40">
        <v>2950000</v>
      </c>
      <c r="E320" s="41">
        <v>36</v>
      </c>
      <c r="F320" s="41">
        <v>106200000</v>
      </c>
      <c r="G320" s="40">
        <v>81</v>
      </c>
      <c r="H320" s="40">
        <v>245300000</v>
      </c>
      <c r="I320" s="40" t="str">
        <f>VLOOKUP(A320,СПРАВОЧНИК!B:D,2,0)</f>
        <v>КИТАЙ</v>
      </c>
      <c r="J320" s="40" t="str">
        <f>VLOOKUP(A320,СПРАВОЧНИК!B:D,3,0)</f>
        <v>ИНОМАРКИ</v>
      </c>
    </row>
    <row r="321" spans="1:10" x14ac:dyDescent="0.25">
      <c r="A321" s="65" t="s">
        <v>194</v>
      </c>
      <c r="B321" s="65" t="s">
        <v>976</v>
      </c>
      <c r="C321" s="65" t="s">
        <v>773</v>
      </c>
      <c r="D321" s="40">
        <v>2849990</v>
      </c>
      <c r="E321" s="40">
        <v>49</v>
      </c>
      <c r="F321" s="40">
        <v>139649510</v>
      </c>
      <c r="G321" s="40">
        <v>112</v>
      </c>
      <c r="H321" s="40">
        <v>335999636</v>
      </c>
      <c r="I321" s="40" t="str">
        <f>VLOOKUP(A321,СПРАВОЧНИК!B:D,2,0)</f>
        <v>КИТАЙ</v>
      </c>
      <c r="J321" s="40" t="str">
        <f>VLOOKUP(A321,СПРАВОЧНИК!B:D,3,0)</f>
        <v>ИНОМАРКИ</v>
      </c>
    </row>
    <row r="322" spans="1:10" x14ac:dyDescent="0.25">
      <c r="A322" s="65" t="s">
        <v>194</v>
      </c>
      <c r="B322" s="65" t="s">
        <v>197</v>
      </c>
      <c r="C322" s="65" t="s">
        <v>773</v>
      </c>
      <c r="D322" s="40">
        <v>2407862</v>
      </c>
      <c r="E322" s="41">
        <v>4157</v>
      </c>
      <c r="F322" s="41">
        <v>10009482334</v>
      </c>
      <c r="G322" s="40">
        <v>38432</v>
      </c>
      <c r="H322" s="40">
        <v>89518981642</v>
      </c>
      <c r="I322" s="40" t="str">
        <f>VLOOKUP(A322,СПРАВОЧНИК!B:D,2,0)</f>
        <v>КИТАЙ</v>
      </c>
      <c r="J322" s="40" t="str">
        <f>VLOOKUP(A322,СПРАВОЧНИК!B:D,3,0)</f>
        <v>ИНОМАРКИ</v>
      </c>
    </row>
    <row r="323" spans="1:10" x14ac:dyDescent="0.25">
      <c r="A323" s="65" t="s">
        <v>194</v>
      </c>
      <c r="B323" s="65" t="s">
        <v>198</v>
      </c>
      <c r="C323" s="65" t="s">
        <v>778</v>
      </c>
      <c r="D323" s="40">
        <v>2209990</v>
      </c>
      <c r="E323" s="40">
        <v>821</v>
      </c>
      <c r="F323" s="40">
        <v>1814401790</v>
      </c>
      <c r="G323" s="40">
        <v>1339</v>
      </c>
      <c r="H323" s="40">
        <v>2682125525</v>
      </c>
      <c r="I323" s="40" t="str">
        <f>VLOOKUP(A323,СПРАВОЧНИК!B:D,2,0)</f>
        <v>КИТАЙ</v>
      </c>
      <c r="J323" s="40" t="str">
        <f>VLOOKUP(A323,СПРАВОЧНИК!B:D,3,0)</f>
        <v>ИНОМАРКИ</v>
      </c>
    </row>
    <row r="324" spans="1:10" x14ac:dyDescent="0.25">
      <c r="A324" s="65" t="s">
        <v>194</v>
      </c>
      <c r="B324" s="65" t="s">
        <v>199</v>
      </c>
      <c r="C324" s="65" t="s">
        <v>778</v>
      </c>
      <c r="D324" s="40">
        <v>847990</v>
      </c>
      <c r="E324" s="40">
        <v>1</v>
      </c>
      <c r="F324" s="40">
        <v>847990</v>
      </c>
      <c r="G324" s="40">
        <v>27</v>
      </c>
      <c r="H324" s="40">
        <v>26416760</v>
      </c>
      <c r="I324" s="40" t="str">
        <f>VLOOKUP(A324,СПРАВОЧНИК!B:D,2,0)</f>
        <v>КИТАЙ</v>
      </c>
      <c r="J324" s="40" t="str">
        <f>VLOOKUP(A324,СПРАВОЧНИК!B:D,3,0)</f>
        <v>ИНОМАРКИ</v>
      </c>
    </row>
    <row r="325" spans="1:10" x14ac:dyDescent="0.25">
      <c r="A325" s="65" t="s">
        <v>194</v>
      </c>
      <c r="B325" s="65" t="s">
        <v>200</v>
      </c>
      <c r="C325" s="65" t="s">
        <v>773</v>
      </c>
      <c r="D325" s="40">
        <v>0</v>
      </c>
      <c r="E325" s="40"/>
      <c r="F325" s="40"/>
      <c r="G325" s="40">
        <v>6</v>
      </c>
      <c r="H325" s="40">
        <v>7710277</v>
      </c>
      <c r="I325" s="40" t="str">
        <f>VLOOKUP(A325,СПРАВОЧНИК!B:D,2,0)</f>
        <v>КИТАЙ</v>
      </c>
      <c r="J325" s="40" t="str">
        <f>VLOOKUP(A325,СПРАВОЧНИК!B:D,3,0)</f>
        <v>ИНОМАРКИ</v>
      </c>
    </row>
    <row r="326" spans="1:10" x14ac:dyDescent="0.25">
      <c r="A326" s="65" t="s">
        <v>194</v>
      </c>
      <c r="B326" s="65" t="s">
        <v>1079</v>
      </c>
      <c r="C326" s="65" t="s">
        <v>773</v>
      </c>
      <c r="D326" s="40">
        <v>4242410</v>
      </c>
      <c r="E326" s="40">
        <v>9</v>
      </c>
      <c r="F326" s="40">
        <v>38181690</v>
      </c>
      <c r="G326" s="40">
        <v>23</v>
      </c>
      <c r="H326" s="40">
        <v>96509740</v>
      </c>
      <c r="I326" s="40" t="str">
        <f>VLOOKUP(A326,СПРАВОЧНИК!B:D,2,0)</f>
        <v>КИТАЙ</v>
      </c>
      <c r="J326" s="40" t="str">
        <f>VLOOKUP(A326,СПРАВОЧНИК!B:D,3,0)</f>
        <v>ИНОМАРКИ</v>
      </c>
    </row>
    <row r="327" spans="1:10" x14ac:dyDescent="0.25">
      <c r="A327" s="65" t="s">
        <v>194</v>
      </c>
      <c r="B327" s="65" t="s">
        <v>1021</v>
      </c>
      <c r="C327" s="65" t="s">
        <v>778</v>
      </c>
      <c r="D327" s="40">
        <v>0</v>
      </c>
      <c r="E327" s="40"/>
      <c r="F327" s="40"/>
      <c r="G327" s="40">
        <v>1</v>
      </c>
      <c r="H327" s="40">
        <v>419000</v>
      </c>
      <c r="I327" s="40" t="str">
        <f>VLOOKUP(A327,СПРАВОЧНИК!B:D,2,0)</f>
        <v>КИТАЙ</v>
      </c>
      <c r="J327" s="40" t="str">
        <f>VLOOKUP(A327,СПРАВОЧНИК!B:D,3,0)</f>
        <v>ИНОМАРКИ</v>
      </c>
    </row>
    <row r="328" spans="1:10" x14ac:dyDescent="0.25">
      <c r="A328" s="65" t="s">
        <v>194</v>
      </c>
      <c r="B328" s="65" t="s">
        <v>1004</v>
      </c>
      <c r="C328" s="65" t="s">
        <v>778</v>
      </c>
      <c r="D328" s="40">
        <v>0</v>
      </c>
      <c r="E328" s="40"/>
      <c r="F328" s="40"/>
      <c r="G328" s="40">
        <v>2</v>
      </c>
      <c r="H328" s="40">
        <v>7740000</v>
      </c>
      <c r="I328" s="40" t="str">
        <f>VLOOKUP(A328,СПРАВОЧНИК!B:D,2,0)</f>
        <v>КИТАЙ</v>
      </c>
      <c r="J328" s="40" t="str">
        <f>VLOOKUP(A328,СПРАВОЧНИК!B:D,3,0)</f>
        <v>ИНОМАРКИ</v>
      </c>
    </row>
    <row r="329" spans="1:10" x14ac:dyDescent="0.25">
      <c r="A329" s="65" t="s">
        <v>194</v>
      </c>
      <c r="B329" s="65" t="s">
        <v>201</v>
      </c>
      <c r="C329" s="65" t="s">
        <v>778</v>
      </c>
      <c r="D329" s="40">
        <v>0</v>
      </c>
      <c r="E329" s="40"/>
      <c r="F329" s="40"/>
      <c r="G329" s="40">
        <v>9</v>
      </c>
      <c r="H329" s="40">
        <v>34270000</v>
      </c>
      <c r="I329" s="40" t="str">
        <f>VLOOKUP(A329,СПРАВОЧНИК!B:D,2,0)</f>
        <v>КИТАЙ</v>
      </c>
      <c r="J329" s="40" t="str">
        <f>VLOOKUP(A329,СПРАВОЧНИК!B:D,3,0)</f>
        <v>ИНОМАРКИ</v>
      </c>
    </row>
    <row r="330" spans="1:10" x14ac:dyDescent="0.25">
      <c r="A330" s="65" t="s">
        <v>194</v>
      </c>
      <c r="B330" s="65" t="s">
        <v>1005</v>
      </c>
      <c r="C330" s="65" t="s">
        <v>778</v>
      </c>
      <c r="D330" s="40">
        <v>0</v>
      </c>
      <c r="E330" s="40"/>
      <c r="F330" s="40"/>
      <c r="G330" s="40">
        <v>2</v>
      </c>
      <c r="H330" s="40">
        <v>5780000</v>
      </c>
      <c r="I330" s="40" t="str">
        <f>VLOOKUP(A330,СПРАВОЧНИК!B:D,2,0)</f>
        <v>КИТАЙ</v>
      </c>
      <c r="J330" s="40" t="str">
        <f>VLOOKUP(A330,СПРАВОЧНИК!B:D,3,0)</f>
        <v>ИНОМАРКИ</v>
      </c>
    </row>
    <row r="331" spans="1:10" x14ac:dyDescent="0.25">
      <c r="A331" s="65" t="s">
        <v>194</v>
      </c>
      <c r="B331" s="65" t="s">
        <v>202</v>
      </c>
      <c r="C331" s="65" t="s">
        <v>773</v>
      </c>
      <c r="D331" s="40">
        <v>1319990</v>
      </c>
      <c r="E331" s="41">
        <v>1</v>
      </c>
      <c r="F331" s="41">
        <v>1319990</v>
      </c>
      <c r="G331" s="40">
        <v>14</v>
      </c>
      <c r="H331" s="40">
        <v>18479860</v>
      </c>
      <c r="I331" s="40" t="str">
        <f>VLOOKUP(A331,СПРАВОЧНИК!B:D,2,0)</f>
        <v>КИТАЙ</v>
      </c>
      <c r="J331" s="40" t="str">
        <f>VLOOKUP(A331,СПРАВОЧНИК!B:D,3,0)</f>
        <v>ИНОМАРКИ</v>
      </c>
    </row>
    <row r="332" spans="1:10" x14ac:dyDescent="0.25">
      <c r="A332" s="65" t="s">
        <v>194</v>
      </c>
      <c r="B332" s="65" t="s">
        <v>909</v>
      </c>
      <c r="C332" s="65" t="s">
        <v>773</v>
      </c>
      <c r="D332" s="40">
        <v>2935000</v>
      </c>
      <c r="E332" s="40">
        <v>5</v>
      </c>
      <c r="F332" s="40">
        <v>14675000</v>
      </c>
      <c r="G332" s="40">
        <v>18</v>
      </c>
      <c r="H332" s="40">
        <v>54622605</v>
      </c>
      <c r="I332" s="40" t="str">
        <f>VLOOKUP(A332,СПРАВОЧНИК!B:D,2,0)</f>
        <v>КИТАЙ</v>
      </c>
      <c r="J332" s="40" t="str">
        <f>VLOOKUP(A332,СПРАВОЧНИК!B:D,3,0)</f>
        <v>ИНОМАРКИ</v>
      </c>
    </row>
    <row r="333" spans="1:10" x14ac:dyDescent="0.25">
      <c r="A333" s="65" t="s">
        <v>194</v>
      </c>
      <c r="B333" s="65" t="s">
        <v>943</v>
      </c>
      <c r="C333" s="65" t="s">
        <v>773</v>
      </c>
      <c r="D333" s="40">
        <v>0</v>
      </c>
      <c r="E333" s="41"/>
      <c r="F333" s="41"/>
      <c r="G333" s="40">
        <v>1</v>
      </c>
      <c r="H333" s="40">
        <v>2100000</v>
      </c>
      <c r="I333" s="40" t="str">
        <f>VLOOKUP(A333,СПРАВОЧНИК!B:D,2,0)</f>
        <v>КИТАЙ</v>
      </c>
      <c r="J333" s="40" t="str">
        <f>VLOOKUP(A333,СПРАВОЧНИК!B:D,3,0)</f>
        <v>ИНОМАРКИ</v>
      </c>
    </row>
    <row r="334" spans="1:10" x14ac:dyDescent="0.25">
      <c r="A334" s="65" t="s">
        <v>194</v>
      </c>
      <c r="B334" s="65" t="s">
        <v>660</v>
      </c>
      <c r="C334" s="65" t="s">
        <v>819</v>
      </c>
      <c r="D334" s="40">
        <v>4125430</v>
      </c>
      <c r="E334" s="41">
        <v>1</v>
      </c>
      <c r="F334" s="41">
        <v>4125430</v>
      </c>
      <c r="G334" s="40">
        <v>2</v>
      </c>
      <c r="H334" s="40">
        <v>7435430</v>
      </c>
      <c r="I334" s="40" t="str">
        <f>VLOOKUP(A334,СПРАВОЧНИК!B:D,2,0)</f>
        <v>КИТАЙ</v>
      </c>
      <c r="J334" s="40" t="str">
        <f>VLOOKUP(A334,СПРАВОЧНИК!B:D,3,0)</f>
        <v>ИНОМАРКИ</v>
      </c>
    </row>
    <row r="335" spans="1:10" x14ac:dyDescent="0.25">
      <c r="A335" s="65" t="s">
        <v>194</v>
      </c>
      <c r="B335" s="65" t="s">
        <v>927</v>
      </c>
      <c r="C335" s="65" t="s">
        <v>773</v>
      </c>
      <c r="D335" s="40">
        <v>0</v>
      </c>
      <c r="E335" s="41"/>
      <c r="F335" s="41"/>
      <c r="G335" s="40">
        <v>1</v>
      </c>
      <c r="H335" s="40">
        <v>1650000</v>
      </c>
      <c r="I335" s="40" t="str">
        <f>VLOOKUP(A335,СПРАВОЧНИК!B:D,2,0)</f>
        <v>КИТАЙ</v>
      </c>
      <c r="J335" s="40" t="str">
        <f>VLOOKUP(A335,СПРАВОЧНИК!B:D,3,0)</f>
        <v>ИНОМАРКИ</v>
      </c>
    </row>
    <row r="336" spans="1:10" x14ac:dyDescent="0.25">
      <c r="A336" s="65" t="s">
        <v>194</v>
      </c>
      <c r="B336" s="65" t="s">
        <v>203</v>
      </c>
      <c r="C336" s="65" t="s">
        <v>773</v>
      </c>
      <c r="D336" s="40">
        <v>4674990</v>
      </c>
      <c r="E336" s="40">
        <v>5007</v>
      </c>
      <c r="F336" s="40">
        <v>23407674930</v>
      </c>
      <c r="G336" s="40">
        <v>19759</v>
      </c>
      <c r="H336" s="40">
        <v>91604282410</v>
      </c>
      <c r="I336" s="40" t="str">
        <f>VLOOKUP(A336,СПРАВОЧНИК!B:D,2,0)</f>
        <v>КИТАЙ</v>
      </c>
      <c r="J336" s="40" t="str">
        <f>VLOOKUP(A336,СПРАВОЧНИК!B:D,3,0)</f>
        <v>ИНОМАРКИ</v>
      </c>
    </row>
    <row r="337" spans="1:10" x14ac:dyDescent="0.25">
      <c r="A337" s="65" t="s">
        <v>194</v>
      </c>
      <c r="B337" s="65" t="s">
        <v>204</v>
      </c>
      <c r="C337" s="65" t="s">
        <v>773</v>
      </c>
      <c r="D337" s="40">
        <v>2858191</v>
      </c>
      <c r="E337" s="40">
        <v>47</v>
      </c>
      <c r="F337" s="40">
        <v>134334977</v>
      </c>
      <c r="G337" s="40">
        <v>208</v>
      </c>
      <c r="H337" s="40">
        <v>689824977</v>
      </c>
      <c r="I337" s="40" t="str">
        <f>VLOOKUP(A337,СПРАВОЧНИК!B:D,2,0)</f>
        <v>КИТАЙ</v>
      </c>
      <c r="J337" s="40" t="str">
        <f>VLOOKUP(A337,СПРАВОЧНИК!B:D,3,0)</f>
        <v>ИНОМАРКИ</v>
      </c>
    </row>
    <row r="338" spans="1:10" x14ac:dyDescent="0.25">
      <c r="A338" s="65" t="s">
        <v>194</v>
      </c>
      <c r="B338" s="65" t="s">
        <v>1022</v>
      </c>
      <c r="C338" s="65" t="s">
        <v>775</v>
      </c>
      <c r="D338" s="40">
        <v>3547450</v>
      </c>
      <c r="E338" s="40">
        <v>16</v>
      </c>
      <c r="F338" s="40">
        <v>56759200</v>
      </c>
      <c r="G338" s="40">
        <v>69</v>
      </c>
      <c r="H338" s="40">
        <v>219822700</v>
      </c>
      <c r="I338" s="40" t="str">
        <f>VLOOKUP(A338,СПРАВОЧНИК!B:D,2,0)</f>
        <v>КИТАЙ</v>
      </c>
      <c r="J338" s="40" t="str">
        <f>VLOOKUP(A338,СПРАВОЧНИК!B:D,3,0)</f>
        <v>ИНОМАРКИ</v>
      </c>
    </row>
    <row r="339" spans="1:10" x14ac:dyDescent="0.25">
      <c r="A339" s="65" t="s">
        <v>194</v>
      </c>
      <c r="B339" s="65" t="s">
        <v>989</v>
      </c>
      <c r="C339" s="65" t="s">
        <v>773</v>
      </c>
      <c r="D339" s="40">
        <v>4372800</v>
      </c>
      <c r="E339" s="40">
        <v>4</v>
      </c>
      <c r="F339" s="40">
        <v>17491200</v>
      </c>
      <c r="G339" s="40">
        <v>11</v>
      </c>
      <c r="H339" s="40">
        <v>45738500</v>
      </c>
      <c r="I339" s="40" t="str">
        <f>VLOOKUP(A339,СПРАВОЧНИК!B:D,2,0)</f>
        <v>КИТАЙ</v>
      </c>
      <c r="J339" s="40" t="str">
        <f>VLOOKUP(A339,СПРАВОЧНИК!B:D,3,0)</f>
        <v>ИНОМАРКИ</v>
      </c>
    </row>
    <row r="340" spans="1:10" x14ac:dyDescent="0.25">
      <c r="A340" s="65" t="s">
        <v>194</v>
      </c>
      <c r="B340" s="65" t="s">
        <v>205</v>
      </c>
      <c r="C340" s="65" t="s">
        <v>775</v>
      </c>
      <c r="D340" s="40">
        <v>0</v>
      </c>
      <c r="E340" s="40"/>
      <c r="F340" s="40"/>
      <c r="G340" s="40">
        <v>1</v>
      </c>
      <c r="H340" s="40">
        <v>2999000</v>
      </c>
      <c r="I340" s="40" t="str">
        <f>VLOOKUP(A340,СПРАВОЧНИК!B:D,2,0)</f>
        <v>КИТАЙ</v>
      </c>
      <c r="J340" s="40" t="str">
        <f>VLOOKUP(A340,СПРАВОЧНИК!B:D,3,0)</f>
        <v>ИНОМАРКИ</v>
      </c>
    </row>
    <row r="341" spans="1:10" x14ac:dyDescent="0.25">
      <c r="A341" s="65" t="s">
        <v>194</v>
      </c>
      <c r="B341" s="65" t="s">
        <v>206</v>
      </c>
      <c r="C341" s="65" t="s">
        <v>773</v>
      </c>
      <c r="D341" s="40">
        <v>3944990</v>
      </c>
      <c r="E341" s="40">
        <v>1632</v>
      </c>
      <c r="F341" s="40">
        <v>6438223680</v>
      </c>
      <c r="G341" s="40">
        <v>15280</v>
      </c>
      <c r="H341" s="40">
        <v>62174914549</v>
      </c>
      <c r="I341" s="40" t="str">
        <f>VLOOKUP(A341,СПРАВОЧНИК!B:D,2,0)</f>
        <v>КИТАЙ</v>
      </c>
      <c r="J341" s="40" t="str">
        <f>VLOOKUP(A341,СПРАВОЧНИК!B:D,3,0)</f>
        <v>ИНОМАРКИ</v>
      </c>
    </row>
    <row r="342" spans="1:10" x14ac:dyDescent="0.25">
      <c r="A342" s="65" t="s">
        <v>194</v>
      </c>
      <c r="B342" s="65" t="s">
        <v>1006</v>
      </c>
      <c r="C342" s="65" t="s">
        <v>778</v>
      </c>
      <c r="D342" s="40">
        <v>0</v>
      </c>
      <c r="E342" s="40"/>
      <c r="F342" s="40"/>
      <c r="G342" s="40">
        <v>1</v>
      </c>
      <c r="H342" s="40">
        <v>1879000</v>
      </c>
      <c r="I342" s="40" t="str">
        <f>VLOOKUP(A342,СПРАВОЧНИК!B:D,2,0)</f>
        <v>КИТАЙ</v>
      </c>
      <c r="J342" s="40" t="str">
        <f>VLOOKUP(A342,СПРАВОЧНИК!B:D,3,0)</f>
        <v>ИНОМАРКИ</v>
      </c>
    </row>
    <row r="343" spans="1:10" x14ac:dyDescent="0.25">
      <c r="A343" s="65" t="s">
        <v>194</v>
      </c>
      <c r="B343" s="65" t="s">
        <v>207</v>
      </c>
      <c r="C343" s="65" t="s">
        <v>773</v>
      </c>
      <c r="D343" s="40">
        <v>3650000</v>
      </c>
      <c r="E343" s="40">
        <v>121</v>
      </c>
      <c r="F343" s="40">
        <v>441650000</v>
      </c>
      <c r="G343" s="40">
        <v>863</v>
      </c>
      <c r="H343" s="40">
        <v>3049651000</v>
      </c>
      <c r="I343" s="40" t="str">
        <f>VLOOKUP(A343,СПРАВОЧНИК!B:D,2,0)</f>
        <v>КИТАЙ</v>
      </c>
      <c r="J343" s="40" t="str">
        <f>VLOOKUP(A343,СПРАВОЧНИК!B:D,3,0)</f>
        <v>ИНОМАРКИ</v>
      </c>
    </row>
    <row r="344" spans="1:10" x14ac:dyDescent="0.25">
      <c r="A344" s="65" t="s">
        <v>208</v>
      </c>
      <c r="B344" s="65" t="s">
        <v>209</v>
      </c>
      <c r="C344" s="65" t="s">
        <v>774</v>
      </c>
      <c r="D344" s="40">
        <v>4200000</v>
      </c>
      <c r="E344" s="41">
        <v>3</v>
      </c>
      <c r="F344" s="41">
        <v>12600000</v>
      </c>
      <c r="G344" s="40">
        <v>83</v>
      </c>
      <c r="H344" s="40">
        <v>385158007</v>
      </c>
      <c r="I344" s="40" t="str">
        <f>VLOOKUP(A344,СПРАВОЧНИК!B:D,2,0)</f>
        <v>КОРЕЯ</v>
      </c>
      <c r="J344" s="40" t="str">
        <f>VLOOKUP(A344,СПРАВОЧНИК!B:D,3,0)</f>
        <v>ИНОМАРКИ</v>
      </c>
    </row>
    <row r="345" spans="1:10" x14ac:dyDescent="0.25">
      <c r="A345" s="65" t="s">
        <v>208</v>
      </c>
      <c r="B345" s="65" t="s">
        <v>210</v>
      </c>
      <c r="C345" s="65" t="s">
        <v>774</v>
      </c>
      <c r="D345" s="40">
        <v>5805000</v>
      </c>
      <c r="E345" s="40">
        <v>5</v>
      </c>
      <c r="F345" s="40">
        <v>29025000</v>
      </c>
      <c r="G345" s="40">
        <v>120</v>
      </c>
      <c r="H345" s="40">
        <v>706101000</v>
      </c>
      <c r="I345" s="40" t="str">
        <f>VLOOKUP(A345,СПРАВОЧНИК!B:D,2,0)</f>
        <v>КОРЕЯ</v>
      </c>
      <c r="J345" s="40" t="str">
        <f>VLOOKUP(A345,СПРАВОЧНИК!B:D,3,0)</f>
        <v>ИНОМАРКИ</v>
      </c>
    </row>
    <row r="346" spans="1:10" x14ac:dyDescent="0.25">
      <c r="A346" s="65" t="s">
        <v>208</v>
      </c>
      <c r="B346" s="65" t="s">
        <v>211</v>
      </c>
      <c r="C346" s="65" t="s">
        <v>776</v>
      </c>
      <c r="D346" s="40">
        <v>10701500</v>
      </c>
      <c r="E346" s="41">
        <v>10</v>
      </c>
      <c r="F346" s="41">
        <v>107015000</v>
      </c>
      <c r="G346" s="40">
        <v>126</v>
      </c>
      <c r="H346" s="40">
        <v>1357510854</v>
      </c>
      <c r="I346" s="40" t="str">
        <f>VLOOKUP(A346,СПРАВОЧНИК!B:D,2,0)</f>
        <v>КОРЕЯ</v>
      </c>
      <c r="J346" s="40" t="str">
        <f>VLOOKUP(A346,СПРАВОЧНИК!B:D,3,0)</f>
        <v>ИНОМАРКИ</v>
      </c>
    </row>
    <row r="347" spans="1:10" x14ac:dyDescent="0.25">
      <c r="A347" s="65" t="s">
        <v>208</v>
      </c>
      <c r="B347" s="65" t="s">
        <v>1049</v>
      </c>
      <c r="C347" s="65" t="s">
        <v>773</v>
      </c>
      <c r="D347" s="40">
        <v>0</v>
      </c>
      <c r="E347" s="41"/>
      <c r="F347" s="41"/>
      <c r="G347" s="40">
        <v>2</v>
      </c>
      <c r="H347" s="40">
        <v>12076271</v>
      </c>
      <c r="I347" s="40" t="str">
        <f>VLOOKUP(A347,СПРАВОЧНИК!B:D,2,0)</f>
        <v>КОРЕЯ</v>
      </c>
      <c r="J347" s="40" t="str">
        <f>VLOOKUP(A347,СПРАВОЧНИК!B:D,3,0)</f>
        <v>ИНОМАРКИ</v>
      </c>
    </row>
    <row r="348" spans="1:10" x14ac:dyDescent="0.25">
      <c r="A348" s="65" t="s">
        <v>208</v>
      </c>
      <c r="B348" s="65" t="s">
        <v>212</v>
      </c>
      <c r="C348" s="65" t="s">
        <v>773</v>
      </c>
      <c r="D348" s="40">
        <v>5865000</v>
      </c>
      <c r="E348" s="41">
        <v>18</v>
      </c>
      <c r="F348" s="41">
        <v>105570000</v>
      </c>
      <c r="G348" s="40">
        <v>417</v>
      </c>
      <c r="H348" s="40">
        <v>2417193837</v>
      </c>
      <c r="I348" s="40" t="str">
        <f>VLOOKUP(A348,СПРАВОЧНИК!B:D,2,0)</f>
        <v>КОРЕЯ</v>
      </c>
      <c r="J348" s="40" t="str">
        <f>VLOOKUP(A348,СПРАВОЧНИК!B:D,3,0)</f>
        <v>ИНОМАРКИ</v>
      </c>
    </row>
    <row r="349" spans="1:10" x14ac:dyDescent="0.25">
      <c r="A349" s="65" t="s">
        <v>208</v>
      </c>
      <c r="B349" s="65" t="s">
        <v>213</v>
      </c>
      <c r="C349" s="65" t="s">
        <v>773</v>
      </c>
      <c r="D349" s="40">
        <v>7380909</v>
      </c>
      <c r="E349" s="40">
        <v>41</v>
      </c>
      <c r="F349" s="40">
        <v>302617269</v>
      </c>
      <c r="G349" s="40">
        <v>525</v>
      </c>
      <c r="H349" s="40">
        <v>4015649314</v>
      </c>
      <c r="I349" s="40" t="str">
        <f>VLOOKUP(A349,СПРАВОЧНИК!B:D,2,0)</f>
        <v>КОРЕЯ</v>
      </c>
      <c r="J349" s="40" t="str">
        <f>VLOOKUP(A349,СПРАВОЧНИК!B:D,3,0)</f>
        <v>ИНОМАРКИ</v>
      </c>
    </row>
    <row r="350" spans="1:10" x14ac:dyDescent="0.25">
      <c r="A350" s="65" t="s">
        <v>214</v>
      </c>
      <c r="B350" s="65" t="s">
        <v>215</v>
      </c>
      <c r="C350" s="65" t="s">
        <v>773</v>
      </c>
      <c r="D350" s="40">
        <v>0</v>
      </c>
      <c r="E350" s="40"/>
      <c r="F350" s="40"/>
      <c r="G350" s="40">
        <v>5</v>
      </c>
      <c r="H350" s="40">
        <v>37430000</v>
      </c>
      <c r="I350" s="40" t="str">
        <f>VLOOKUP(A350,СПРАВОЧНИК!B:D,2,0)</f>
        <v>США</v>
      </c>
      <c r="J350" s="40" t="str">
        <f>VLOOKUP(A350,СПРАВОЧНИК!B:D,3,0)</f>
        <v>ИНОМАРКИ</v>
      </c>
    </row>
    <row r="351" spans="1:10" x14ac:dyDescent="0.25">
      <c r="A351" s="65" t="s">
        <v>214</v>
      </c>
      <c r="B351" s="65" t="s">
        <v>216</v>
      </c>
      <c r="C351" s="65" t="s">
        <v>773</v>
      </c>
      <c r="D351" s="40">
        <v>5495000</v>
      </c>
      <c r="E351" s="40">
        <v>2</v>
      </c>
      <c r="F351" s="40">
        <v>10990000</v>
      </c>
      <c r="G351" s="40">
        <v>13</v>
      </c>
      <c r="H351" s="40">
        <v>77381000</v>
      </c>
      <c r="I351" s="40" t="str">
        <f>VLOOKUP(A351,СПРАВОЧНИК!B:D,2,0)</f>
        <v>США</v>
      </c>
      <c r="J351" s="40" t="str">
        <f>VLOOKUP(A351,СПРАВОЧНИК!B:D,3,0)</f>
        <v>ИНОМАРКИ</v>
      </c>
    </row>
    <row r="352" spans="1:10" x14ac:dyDescent="0.25">
      <c r="A352" s="65" t="s">
        <v>214</v>
      </c>
      <c r="B352" s="65" t="s">
        <v>217</v>
      </c>
      <c r="C352" s="65" t="s">
        <v>773</v>
      </c>
      <c r="D352" s="40">
        <v>11980000</v>
      </c>
      <c r="E352" s="41">
        <v>7</v>
      </c>
      <c r="F352" s="41">
        <v>83860000</v>
      </c>
      <c r="G352" s="40">
        <v>212</v>
      </c>
      <c r="H352" s="40">
        <v>2489467855</v>
      </c>
      <c r="I352" s="40" t="str">
        <f>VLOOKUP(A352,СПРАВОЧНИК!B:D,2,0)</f>
        <v>США</v>
      </c>
      <c r="J352" s="40" t="str">
        <f>VLOOKUP(A352,СПРАВОЧНИК!B:D,3,0)</f>
        <v>ИНОМАРКИ</v>
      </c>
    </row>
    <row r="353" spans="1:10" x14ac:dyDescent="0.25">
      <c r="A353" s="65" t="s">
        <v>944</v>
      </c>
      <c r="B353" s="65" t="s">
        <v>945</v>
      </c>
      <c r="C353" s="65" t="s">
        <v>773</v>
      </c>
      <c r="D353" s="40">
        <v>0</v>
      </c>
      <c r="E353" s="40"/>
      <c r="F353" s="40"/>
      <c r="G353" s="40">
        <v>2</v>
      </c>
      <c r="H353" s="40">
        <v>3569000</v>
      </c>
      <c r="I353" s="40" t="str">
        <f>VLOOKUP(A353,СПРАВОЧНИК!B:D,2,0)</f>
        <v>КИТАЙ</v>
      </c>
      <c r="J353" s="40" t="str">
        <f>VLOOKUP(A353,СПРАВОЧНИК!B:D,3,0)</f>
        <v>ИНОМАРКИ</v>
      </c>
    </row>
    <row r="354" spans="1:10" x14ac:dyDescent="0.25">
      <c r="A354" s="65" t="s">
        <v>944</v>
      </c>
      <c r="B354" s="65" t="s">
        <v>1117</v>
      </c>
      <c r="C354" s="65" t="s">
        <v>778</v>
      </c>
      <c r="D354" s="40">
        <v>0</v>
      </c>
      <c r="E354" s="40"/>
      <c r="F354" s="40"/>
      <c r="G354" s="40">
        <v>1</v>
      </c>
      <c r="H354" s="40">
        <v>679564</v>
      </c>
      <c r="I354" s="40" t="str">
        <f>VLOOKUP(A354,СПРАВОЧНИК!B:D,2,0)</f>
        <v>КИТАЙ</v>
      </c>
      <c r="J354" s="40" t="str">
        <f>VLOOKUP(A354,СПРАВОЧНИК!B:D,3,0)</f>
        <v>ИНОМАРКИ</v>
      </c>
    </row>
    <row r="355" spans="1:10" x14ac:dyDescent="0.25">
      <c r="A355" s="65" t="s">
        <v>218</v>
      </c>
      <c r="B355" s="65" t="s">
        <v>928</v>
      </c>
      <c r="C355" s="65" t="s">
        <v>773</v>
      </c>
      <c r="D355" s="40">
        <v>3067000</v>
      </c>
      <c r="E355" s="41">
        <v>1</v>
      </c>
      <c r="F355" s="41">
        <v>3067000</v>
      </c>
      <c r="G355" s="40">
        <v>4</v>
      </c>
      <c r="H355" s="40">
        <v>9206000</v>
      </c>
      <c r="I355" s="40" t="str">
        <f>VLOOKUP(A355,СПРАВОЧНИК!B:D,2,0)</f>
        <v>КИТАЙ</v>
      </c>
      <c r="J355" s="40" t="str">
        <f>VLOOKUP(A355,СПРАВОЧНИК!B:D,3,0)</f>
        <v>ИНОМАРКИ</v>
      </c>
    </row>
    <row r="356" spans="1:10" x14ac:dyDescent="0.25">
      <c r="A356" s="65" t="s">
        <v>218</v>
      </c>
      <c r="B356" s="65" t="s">
        <v>929</v>
      </c>
      <c r="C356" s="65" t="s">
        <v>773</v>
      </c>
      <c r="D356" s="40">
        <v>3345000</v>
      </c>
      <c r="E356" s="40">
        <v>1</v>
      </c>
      <c r="F356" s="40">
        <v>3345000</v>
      </c>
      <c r="G356" s="40">
        <v>5</v>
      </c>
      <c r="H356" s="40">
        <v>18815000</v>
      </c>
      <c r="I356" s="40" t="str">
        <f>VLOOKUP(A356,СПРАВОЧНИК!B:D,2,0)</f>
        <v>КИТАЙ</v>
      </c>
      <c r="J356" s="40" t="str">
        <f>VLOOKUP(A356,СПРАВОЧНИК!B:D,3,0)</f>
        <v>ИНОМАРКИ</v>
      </c>
    </row>
    <row r="357" spans="1:10" x14ac:dyDescent="0.25">
      <c r="A357" s="65" t="s">
        <v>218</v>
      </c>
      <c r="B357" s="65" t="s">
        <v>219</v>
      </c>
      <c r="C357" s="65" t="s">
        <v>773</v>
      </c>
      <c r="D357" s="40">
        <v>2999000</v>
      </c>
      <c r="E357" s="40">
        <v>2084</v>
      </c>
      <c r="F357" s="40">
        <v>6249916000</v>
      </c>
      <c r="G357" s="40">
        <v>15032</v>
      </c>
      <c r="H357" s="40">
        <v>44794118000</v>
      </c>
      <c r="I357" s="40" t="str">
        <f>VLOOKUP(A357,СПРАВОЧНИК!B:D,2,0)</f>
        <v>КИТАЙ</v>
      </c>
      <c r="J357" s="40" t="str">
        <f>VLOOKUP(A357,СПРАВОЧНИК!B:D,3,0)</f>
        <v>ИНОМАРКИ</v>
      </c>
    </row>
    <row r="358" spans="1:10" x14ac:dyDescent="0.25">
      <c r="A358" s="65" t="s">
        <v>218</v>
      </c>
      <c r="B358" s="65" t="s">
        <v>220</v>
      </c>
      <c r="C358" s="65" t="s">
        <v>773</v>
      </c>
      <c r="D358" s="40">
        <v>2560648</v>
      </c>
      <c r="E358" s="41">
        <v>1971</v>
      </c>
      <c r="F358" s="41">
        <v>5047037208</v>
      </c>
      <c r="G358" s="40">
        <v>16453</v>
      </c>
      <c r="H358" s="40">
        <v>41422803847</v>
      </c>
      <c r="I358" s="40" t="str">
        <f>VLOOKUP(A358,СПРАВОЧНИК!B:D,2,0)</f>
        <v>КИТАЙ</v>
      </c>
      <c r="J358" s="40" t="str">
        <f>VLOOKUP(A358,СПРАВОЧНИК!B:D,3,0)</f>
        <v>ИНОМАРКИ</v>
      </c>
    </row>
    <row r="359" spans="1:10" x14ac:dyDescent="0.25">
      <c r="A359" s="65" t="s">
        <v>218</v>
      </c>
      <c r="B359" s="65" t="s">
        <v>221</v>
      </c>
      <c r="C359" s="65" t="s">
        <v>773</v>
      </c>
      <c r="D359" s="40">
        <v>2734056</v>
      </c>
      <c r="E359" s="40">
        <v>984</v>
      </c>
      <c r="F359" s="40">
        <v>2690311104</v>
      </c>
      <c r="G359" s="40">
        <v>12250</v>
      </c>
      <c r="H359" s="40">
        <v>33004815985</v>
      </c>
      <c r="I359" s="40" t="str">
        <f>VLOOKUP(A359,СПРАВОЧНИК!B:D,2,0)</f>
        <v>КИТАЙ</v>
      </c>
      <c r="J359" s="40" t="str">
        <f>VLOOKUP(A359,СПРАВОЧНИК!B:D,3,0)</f>
        <v>ИНОМАРКИ</v>
      </c>
    </row>
    <row r="360" spans="1:10" x14ac:dyDescent="0.25">
      <c r="A360" s="65" t="s">
        <v>218</v>
      </c>
      <c r="B360" s="65" t="s">
        <v>222</v>
      </c>
      <c r="C360" s="65" t="s">
        <v>773</v>
      </c>
      <c r="D360" s="40">
        <v>1499000</v>
      </c>
      <c r="E360" s="40">
        <v>9</v>
      </c>
      <c r="F360" s="40">
        <v>13491000</v>
      </c>
      <c r="G360" s="40">
        <v>13</v>
      </c>
      <c r="H360" s="40">
        <v>19487000</v>
      </c>
      <c r="I360" s="40" t="str">
        <f>VLOOKUP(A360,СПРАВОЧНИК!B:D,2,0)</f>
        <v>КИТАЙ</v>
      </c>
      <c r="J360" s="40" t="str">
        <f>VLOOKUP(A360,СПРАВОЧНИК!B:D,3,0)</f>
        <v>ИНОМАРКИ</v>
      </c>
    </row>
    <row r="361" spans="1:10" x14ac:dyDescent="0.25">
      <c r="A361" s="65" t="s">
        <v>218</v>
      </c>
      <c r="B361" s="65" t="s">
        <v>223</v>
      </c>
      <c r="C361" s="65" t="s">
        <v>773</v>
      </c>
      <c r="D361" s="40">
        <v>1305000</v>
      </c>
      <c r="E361" s="40">
        <v>41</v>
      </c>
      <c r="F361" s="40">
        <v>53505000</v>
      </c>
      <c r="G361" s="40">
        <v>201</v>
      </c>
      <c r="H361" s="40">
        <v>268338800</v>
      </c>
      <c r="I361" s="40" t="str">
        <f>VLOOKUP(A361,СПРАВОЧНИК!B:D,2,0)</f>
        <v>КИТАЙ</v>
      </c>
      <c r="J361" s="40" t="str">
        <f>VLOOKUP(A361,СПРАВОЧНИК!B:D,3,0)</f>
        <v>ИНОМАРКИ</v>
      </c>
    </row>
    <row r="362" spans="1:10" x14ac:dyDescent="0.25">
      <c r="A362" s="65" t="s">
        <v>218</v>
      </c>
      <c r="B362" s="65" t="s">
        <v>224</v>
      </c>
      <c r="C362" s="65" t="s">
        <v>773</v>
      </c>
      <c r="D362" s="40">
        <v>4101677</v>
      </c>
      <c r="E362" s="41">
        <v>269</v>
      </c>
      <c r="F362" s="41">
        <v>1103351113</v>
      </c>
      <c r="G362" s="40">
        <v>3210</v>
      </c>
      <c r="H362" s="40">
        <v>13168063377</v>
      </c>
      <c r="I362" s="40" t="str">
        <f>VLOOKUP(A362,СПРАВОЧНИК!B:D,2,0)</f>
        <v>КИТАЙ</v>
      </c>
      <c r="J362" s="40" t="str">
        <f>VLOOKUP(A362,СПРАВОЧНИК!B:D,3,0)</f>
        <v>ИНОМАРКИ</v>
      </c>
    </row>
    <row r="363" spans="1:10" x14ac:dyDescent="0.25">
      <c r="A363" s="65" t="s">
        <v>218</v>
      </c>
      <c r="B363" s="65" t="s">
        <v>225</v>
      </c>
      <c r="C363" s="65" t="s">
        <v>773</v>
      </c>
      <c r="D363" s="40">
        <v>2216077</v>
      </c>
      <c r="E363" s="40">
        <v>7503</v>
      </c>
      <c r="F363" s="40">
        <v>16627225731</v>
      </c>
      <c r="G363" s="40">
        <v>55912</v>
      </c>
      <c r="H363" s="40">
        <v>121006944252</v>
      </c>
      <c r="I363" s="40" t="str">
        <f>VLOOKUP(A363,СПРАВОЧНИК!B:D,2,0)</f>
        <v>КИТАЙ</v>
      </c>
      <c r="J363" s="40" t="str">
        <f>VLOOKUP(A363,СПРАВОЧНИК!B:D,3,0)</f>
        <v>ИНОМАРКИ</v>
      </c>
    </row>
    <row r="364" spans="1:10" x14ac:dyDescent="0.25">
      <c r="A364" s="65" t="s">
        <v>218</v>
      </c>
      <c r="B364" s="65" t="s">
        <v>910</v>
      </c>
      <c r="C364" s="65" t="s">
        <v>773</v>
      </c>
      <c r="D364" s="40">
        <v>3269320</v>
      </c>
      <c r="E364" s="40">
        <v>1</v>
      </c>
      <c r="F364" s="40">
        <v>3269320</v>
      </c>
      <c r="G364" s="40">
        <v>3</v>
      </c>
      <c r="H364" s="40">
        <v>9779920</v>
      </c>
      <c r="I364" s="40" t="str">
        <f>VLOOKUP(A364,СПРАВОЧНИК!B:D,2,0)</f>
        <v>КИТАЙ</v>
      </c>
      <c r="J364" s="40" t="str">
        <f>VLOOKUP(A364,СПРАВОЧНИК!B:D,3,0)</f>
        <v>ИНОМАРКИ</v>
      </c>
    </row>
    <row r="365" spans="1:10" x14ac:dyDescent="0.25">
      <c r="A365" s="65" t="s">
        <v>218</v>
      </c>
      <c r="B365" s="65" t="s">
        <v>1023</v>
      </c>
      <c r="C365" s="65" t="s">
        <v>773</v>
      </c>
      <c r="D365" s="40">
        <v>0</v>
      </c>
      <c r="E365" s="40"/>
      <c r="F365" s="40"/>
      <c r="G365" s="40">
        <v>1</v>
      </c>
      <c r="H365" s="40">
        <v>1879000</v>
      </c>
      <c r="I365" s="40" t="str">
        <f>VLOOKUP(A365,СПРАВОЧНИК!B:D,2,0)</f>
        <v>КИТАЙ</v>
      </c>
      <c r="J365" s="40" t="str">
        <f>VLOOKUP(A365,СПРАВОЧНИК!B:D,3,0)</f>
        <v>ИНОМАРКИ</v>
      </c>
    </row>
    <row r="366" spans="1:10" x14ac:dyDescent="0.25">
      <c r="A366" s="65" t="s">
        <v>218</v>
      </c>
      <c r="B366" s="65" t="s">
        <v>911</v>
      </c>
      <c r="C366" s="65" t="s">
        <v>773</v>
      </c>
      <c r="D366" s="40">
        <v>2299000</v>
      </c>
      <c r="E366" s="41">
        <v>2597</v>
      </c>
      <c r="F366" s="41">
        <v>5970503000</v>
      </c>
      <c r="G366" s="40">
        <v>9400</v>
      </c>
      <c r="H366" s="40">
        <v>21405850000</v>
      </c>
      <c r="I366" s="40" t="str">
        <f>VLOOKUP(A366,СПРАВОЧНИК!B:D,2,0)</f>
        <v>КИТАЙ</v>
      </c>
      <c r="J366" s="40" t="str">
        <f>VLOOKUP(A366,СПРАВОЧНИК!B:D,3,0)</f>
        <v>ИНОМАРКИ</v>
      </c>
    </row>
    <row r="367" spans="1:10" x14ac:dyDescent="0.25">
      <c r="A367" s="65" t="s">
        <v>218</v>
      </c>
      <c r="B367" s="65" t="s">
        <v>755</v>
      </c>
      <c r="C367" s="65" t="s">
        <v>773</v>
      </c>
      <c r="D367" s="40">
        <v>0</v>
      </c>
      <c r="E367" s="40"/>
      <c r="F367" s="40"/>
      <c r="G367" s="40">
        <v>1</v>
      </c>
      <c r="H367" s="40">
        <v>1949000</v>
      </c>
      <c r="I367" s="40" t="str">
        <f>VLOOKUP(A367,СПРАВОЧНИК!B:D,2,0)</f>
        <v>КИТАЙ</v>
      </c>
      <c r="J367" s="40" t="str">
        <f>VLOOKUP(A367,СПРАВОЧНИК!B:D,3,0)</f>
        <v>ИНОМАРКИ</v>
      </c>
    </row>
    <row r="368" spans="1:10" x14ac:dyDescent="0.25">
      <c r="A368" s="65" t="s">
        <v>218</v>
      </c>
      <c r="B368" s="65" t="s">
        <v>226</v>
      </c>
      <c r="C368" s="65" t="s">
        <v>773</v>
      </c>
      <c r="D368" s="40">
        <v>3560000</v>
      </c>
      <c r="E368" s="40">
        <v>2</v>
      </c>
      <c r="F368" s="40">
        <v>7120000</v>
      </c>
      <c r="G368" s="40">
        <v>7</v>
      </c>
      <c r="H368" s="40">
        <v>19274900</v>
      </c>
      <c r="I368" s="40" t="str">
        <f>VLOOKUP(A368,СПРАВОЧНИК!B:D,2,0)</f>
        <v>КИТАЙ</v>
      </c>
      <c r="J368" s="40" t="str">
        <f>VLOOKUP(A368,СПРАВОЧНИК!B:D,3,0)</f>
        <v>ИНОМАРКИ</v>
      </c>
    </row>
    <row r="369" spans="1:10" x14ac:dyDescent="0.25">
      <c r="A369" s="65" t="s">
        <v>218</v>
      </c>
      <c r="B369" s="65" t="s">
        <v>1036</v>
      </c>
      <c r="C369" s="65" t="s">
        <v>773</v>
      </c>
      <c r="D369" s="40">
        <v>3400000</v>
      </c>
      <c r="E369" s="41">
        <v>2</v>
      </c>
      <c r="F369" s="41">
        <v>6800000</v>
      </c>
      <c r="G369" s="40">
        <v>3</v>
      </c>
      <c r="H369" s="40">
        <v>10400000</v>
      </c>
      <c r="I369" s="40" t="str">
        <f>VLOOKUP(A369,СПРАВОЧНИК!B:D,2,0)</f>
        <v>КИТАЙ</v>
      </c>
      <c r="J369" s="40" t="str">
        <f>VLOOKUP(A369,СПРАВОЧНИК!B:D,3,0)</f>
        <v>ИНОМАРКИ</v>
      </c>
    </row>
    <row r="370" spans="1:10" x14ac:dyDescent="0.25">
      <c r="A370" s="65" t="s">
        <v>227</v>
      </c>
      <c r="B370" s="65" t="s">
        <v>228</v>
      </c>
      <c r="C370" s="65" t="s">
        <v>773</v>
      </c>
      <c r="D370" s="40">
        <v>13900000</v>
      </c>
      <c r="E370" s="40">
        <v>1</v>
      </c>
      <c r="F370" s="40">
        <v>13900000</v>
      </c>
      <c r="G370" s="40">
        <v>28</v>
      </c>
      <c r="H370" s="40">
        <v>373700000</v>
      </c>
      <c r="I370" s="40" t="str">
        <f>VLOOKUP(A370,СПРАВОЧНИК!B:D,2,0)</f>
        <v>КИТАЙ</v>
      </c>
      <c r="J370" s="40" t="str">
        <f>VLOOKUP(A370,СПРАВОЧНИК!B:D,3,0)</f>
        <v>ИНОМАРКИ</v>
      </c>
    </row>
    <row r="371" spans="1:10" x14ac:dyDescent="0.25">
      <c r="A371" s="65" t="s">
        <v>227</v>
      </c>
      <c r="B371" s="65" t="s">
        <v>1118</v>
      </c>
      <c r="C371" s="65" t="s">
        <v>773</v>
      </c>
      <c r="D371" s="40">
        <v>7610000</v>
      </c>
      <c r="E371" s="41">
        <v>3</v>
      </c>
      <c r="F371" s="41">
        <v>22830000</v>
      </c>
      <c r="G371" s="40">
        <v>5</v>
      </c>
      <c r="H371" s="40">
        <v>38050000</v>
      </c>
      <c r="I371" s="40" t="str">
        <f>VLOOKUP(A371,СПРАВОЧНИК!B:D,2,0)</f>
        <v>КИТАЙ</v>
      </c>
      <c r="J371" s="40" t="str">
        <f>VLOOKUP(A371,СПРАВОЧНИК!B:D,3,0)</f>
        <v>ИНОМАРКИ</v>
      </c>
    </row>
    <row r="372" spans="1:10" x14ac:dyDescent="0.25">
      <c r="A372" s="65" t="s">
        <v>227</v>
      </c>
      <c r="B372" s="65" t="s">
        <v>645</v>
      </c>
      <c r="C372" s="65" t="s">
        <v>774</v>
      </c>
      <c r="D372" s="40">
        <v>14300000</v>
      </c>
      <c r="E372" s="40">
        <v>11</v>
      </c>
      <c r="F372" s="40">
        <v>157300000</v>
      </c>
      <c r="G372" s="40">
        <v>94</v>
      </c>
      <c r="H372" s="40">
        <v>1325240000</v>
      </c>
      <c r="I372" s="40" t="str">
        <f>VLOOKUP(A372,СПРАВОЧНИК!B:D,2,0)</f>
        <v>КИТАЙ</v>
      </c>
      <c r="J372" s="40" t="str">
        <f>VLOOKUP(A372,СПРАВОЧНИК!B:D,3,0)</f>
        <v>ИНОМАРКИ</v>
      </c>
    </row>
    <row r="373" spans="1:10" x14ac:dyDescent="0.25">
      <c r="A373" s="65" t="s">
        <v>229</v>
      </c>
      <c r="B373" s="65" t="s">
        <v>230</v>
      </c>
      <c r="C373" s="65" t="s">
        <v>775</v>
      </c>
      <c r="D373" s="40">
        <v>1860000</v>
      </c>
      <c r="E373" s="41">
        <v>12</v>
      </c>
      <c r="F373" s="41">
        <v>22320000</v>
      </c>
      <c r="G373" s="40">
        <v>125</v>
      </c>
      <c r="H373" s="40">
        <v>402770000</v>
      </c>
      <c r="I373" s="40" t="str">
        <f>VLOOKUP(A373,СПРАВОЧНИК!B:D,2,0)</f>
        <v>ЯПОНИЯ</v>
      </c>
      <c r="J373" s="40" t="str">
        <f>VLOOKUP(A373,СПРАВОЧНИК!B:D,3,0)</f>
        <v>ИНОМАРКИ</v>
      </c>
    </row>
    <row r="374" spans="1:10" x14ac:dyDescent="0.25">
      <c r="A374" s="65" t="s">
        <v>229</v>
      </c>
      <c r="B374" s="65" t="s">
        <v>646</v>
      </c>
      <c r="C374" s="65" t="s">
        <v>809</v>
      </c>
      <c r="D374" s="40">
        <v>0</v>
      </c>
      <c r="E374" s="40"/>
      <c r="F374" s="40"/>
      <c r="G374" s="40">
        <v>1</v>
      </c>
      <c r="H374" s="40">
        <v>1650000</v>
      </c>
      <c r="I374" s="40" t="str">
        <f>VLOOKUP(A374,СПРАВОЧНИК!B:D,2,0)</f>
        <v>ЯПОНИЯ</v>
      </c>
      <c r="J374" s="40" t="str">
        <f>VLOOKUP(A374,СПРАВОЧНИК!B:D,3,0)</f>
        <v>ИНОМАРКИ</v>
      </c>
    </row>
    <row r="375" spans="1:10" x14ac:dyDescent="0.25">
      <c r="A375" s="65" t="s">
        <v>229</v>
      </c>
      <c r="B375" s="65" t="s">
        <v>231</v>
      </c>
      <c r="C375" s="65" t="s">
        <v>778</v>
      </c>
      <c r="D375" s="40">
        <v>2566933</v>
      </c>
      <c r="E375" s="41">
        <v>9</v>
      </c>
      <c r="F375" s="41">
        <v>23102397</v>
      </c>
      <c r="G375" s="40">
        <v>79</v>
      </c>
      <c r="H375" s="40">
        <v>221698697</v>
      </c>
      <c r="I375" s="40" t="str">
        <f>VLOOKUP(A375,СПРАВОЧНИК!B:D,2,0)</f>
        <v>ЯПОНИЯ</v>
      </c>
      <c r="J375" s="40" t="str">
        <f>VLOOKUP(A375,СПРАВОЧНИК!B:D,3,0)</f>
        <v>ИНОМАРКИ</v>
      </c>
    </row>
    <row r="376" spans="1:10" x14ac:dyDescent="0.25">
      <c r="A376" s="65" t="s">
        <v>229</v>
      </c>
      <c r="B376" s="65" t="s">
        <v>232</v>
      </c>
      <c r="C376" s="65" t="s">
        <v>773</v>
      </c>
      <c r="D376" s="40">
        <v>5788846</v>
      </c>
      <c r="E376" s="40">
        <v>50</v>
      </c>
      <c r="F376" s="40">
        <v>289442300</v>
      </c>
      <c r="G376" s="40">
        <v>402</v>
      </c>
      <c r="H376" s="40">
        <v>1943805518</v>
      </c>
      <c r="I376" s="40" t="str">
        <f>VLOOKUP(A376,СПРАВОЧНИК!B:D,2,0)</f>
        <v>ЯПОНИЯ</v>
      </c>
      <c r="J376" s="40" t="str">
        <f>VLOOKUP(A376,СПРАВОЧНИК!B:D,3,0)</f>
        <v>ИНОМАРКИ</v>
      </c>
    </row>
    <row r="377" spans="1:10" x14ac:dyDescent="0.25">
      <c r="A377" s="65" t="s">
        <v>229</v>
      </c>
      <c r="B377" s="65" t="s">
        <v>233</v>
      </c>
      <c r="C377" s="65" t="s">
        <v>814</v>
      </c>
      <c r="D377" s="40">
        <v>3290000</v>
      </c>
      <c r="E377" s="40">
        <v>3</v>
      </c>
      <c r="F377" s="40">
        <v>9870000</v>
      </c>
      <c r="G377" s="40">
        <v>28</v>
      </c>
      <c r="H377" s="40">
        <v>70986700</v>
      </c>
      <c r="I377" s="40" t="str">
        <f>VLOOKUP(A377,СПРАВОЧНИК!B:D,2,0)</f>
        <v>ЯПОНИЯ</v>
      </c>
      <c r="J377" s="40" t="str">
        <f>VLOOKUP(A377,СПРАВОЧНИК!B:D,3,0)</f>
        <v>ИНОМАРКИ</v>
      </c>
    </row>
    <row r="378" spans="1:10" x14ac:dyDescent="0.25">
      <c r="A378" s="65" t="s">
        <v>229</v>
      </c>
      <c r="B378" s="65" t="s">
        <v>234</v>
      </c>
      <c r="C378" s="65" t="s">
        <v>809</v>
      </c>
      <c r="D378" s="40">
        <v>1825000</v>
      </c>
      <c r="E378" s="40">
        <v>9</v>
      </c>
      <c r="F378" s="40">
        <v>16425000</v>
      </c>
      <c r="G378" s="40">
        <v>54</v>
      </c>
      <c r="H378" s="40">
        <v>98990000</v>
      </c>
      <c r="I378" s="40" t="str">
        <f>VLOOKUP(A378,СПРАВОЧНИК!B:D,2,0)</f>
        <v>ЯПОНИЯ</v>
      </c>
      <c r="J378" s="40" t="str">
        <f>VLOOKUP(A378,СПРАВОЧНИК!B:D,3,0)</f>
        <v>ИНОМАРКИ</v>
      </c>
    </row>
    <row r="379" spans="1:10" x14ac:dyDescent="0.25">
      <c r="A379" s="65" t="s">
        <v>229</v>
      </c>
      <c r="B379" s="65" t="s">
        <v>1119</v>
      </c>
      <c r="C379" s="65" t="s">
        <v>773</v>
      </c>
      <c r="D379" s="40">
        <v>0</v>
      </c>
      <c r="E379" s="40"/>
      <c r="F379" s="40"/>
      <c r="G379" s="40">
        <v>1</v>
      </c>
      <c r="H379" s="40">
        <v>2258000</v>
      </c>
      <c r="I379" s="40" t="str">
        <f>VLOOKUP(A379,СПРАВОЧНИК!B:D,2,0)</f>
        <v>ЯПОНИЯ</v>
      </c>
      <c r="J379" s="40" t="str">
        <f>VLOOKUP(A379,СПРАВОЧНИК!B:D,3,0)</f>
        <v>ИНОМАРКИ</v>
      </c>
    </row>
    <row r="380" spans="1:10" x14ac:dyDescent="0.25">
      <c r="A380" s="65" t="s">
        <v>229</v>
      </c>
      <c r="B380" s="65" t="s">
        <v>1080</v>
      </c>
      <c r="C380" s="65" t="s">
        <v>778</v>
      </c>
      <c r="D380" s="40">
        <v>0</v>
      </c>
      <c r="E380" s="40"/>
      <c r="F380" s="40"/>
      <c r="G380" s="40">
        <v>2</v>
      </c>
      <c r="H380" s="40">
        <v>4011000</v>
      </c>
      <c r="I380" s="40" t="str">
        <f>VLOOKUP(A380,СПРАВОЧНИК!B:D,2,0)</f>
        <v>ЯПОНИЯ</v>
      </c>
      <c r="J380" s="40" t="str">
        <f>VLOOKUP(A380,СПРАВОЧНИК!B:D,3,0)</f>
        <v>ИНОМАРКИ</v>
      </c>
    </row>
    <row r="381" spans="1:10" x14ac:dyDescent="0.25">
      <c r="A381" s="65" t="s">
        <v>229</v>
      </c>
      <c r="B381" s="65" t="s">
        <v>235</v>
      </c>
      <c r="C381" s="65" t="s">
        <v>811</v>
      </c>
      <c r="D381" s="40">
        <v>0</v>
      </c>
      <c r="E381" s="40"/>
      <c r="F381" s="40"/>
      <c r="G381" s="40">
        <v>1</v>
      </c>
      <c r="H381" s="40">
        <v>3450000</v>
      </c>
      <c r="I381" s="40" t="str">
        <f>VLOOKUP(A381,СПРАВОЧНИК!B:D,2,0)</f>
        <v>ЯПОНИЯ</v>
      </c>
      <c r="J381" s="40" t="str">
        <f>VLOOKUP(A381,СПРАВОЧНИК!B:D,3,0)</f>
        <v>ИНОМАРКИ</v>
      </c>
    </row>
    <row r="382" spans="1:10" x14ac:dyDescent="0.25">
      <c r="A382" s="65" t="s">
        <v>229</v>
      </c>
      <c r="B382" s="65" t="s">
        <v>634</v>
      </c>
      <c r="C382" s="65" t="s">
        <v>773</v>
      </c>
      <c r="D382" s="40">
        <v>3800000</v>
      </c>
      <c r="E382" s="40">
        <v>2</v>
      </c>
      <c r="F382" s="40">
        <v>7600000</v>
      </c>
      <c r="G382" s="40">
        <v>41</v>
      </c>
      <c r="H382" s="40">
        <v>155800000</v>
      </c>
      <c r="I382" s="40" t="str">
        <f>VLOOKUP(A382,СПРАВОЧНИК!B:D,2,0)</f>
        <v>ЯПОНИЯ</v>
      </c>
      <c r="J382" s="40" t="str">
        <f>VLOOKUP(A382,СПРАВОЧНИК!B:D,3,0)</f>
        <v>ИНОМАРКИ</v>
      </c>
    </row>
    <row r="383" spans="1:10" x14ac:dyDescent="0.25">
      <c r="A383" s="65" t="s">
        <v>229</v>
      </c>
      <c r="B383" s="65" t="s">
        <v>236</v>
      </c>
      <c r="C383" s="65" t="s">
        <v>773</v>
      </c>
      <c r="D383" s="40">
        <v>3390000</v>
      </c>
      <c r="E383" s="41">
        <v>30</v>
      </c>
      <c r="F383" s="41">
        <v>101700000</v>
      </c>
      <c r="G383" s="40">
        <v>207</v>
      </c>
      <c r="H383" s="40">
        <v>708420000</v>
      </c>
      <c r="I383" s="40" t="str">
        <f>VLOOKUP(A383,СПРАВОЧНИК!B:D,2,0)</f>
        <v>ЯПОНИЯ</v>
      </c>
      <c r="J383" s="40" t="str">
        <f>VLOOKUP(A383,СПРАВОЧНИК!B:D,3,0)</f>
        <v>ИНОМАРКИ</v>
      </c>
    </row>
    <row r="384" spans="1:10" x14ac:dyDescent="0.25">
      <c r="A384" s="65" t="s">
        <v>229</v>
      </c>
      <c r="B384" s="65" t="s">
        <v>1069</v>
      </c>
      <c r="C384" s="65" t="s">
        <v>778</v>
      </c>
      <c r="D384" s="40">
        <v>0</v>
      </c>
      <c r="E384" s="40"/>
      <c r="F384" s="40"/>
      <c r="G384" s="40">
        <v>3</v>
      </c>
      <c r="H384" s="40">
        <v>5638000</v>
      </c>
      <c r="I384" s="40" t="str">
        <f>VLOOKUP(A384,СПРАВОЧНИК!B:D,2,0)</f>
        <v>ЯПОНИЯ</v>
      </c>
      <c r="J384" s="40" t="str">
        <f>VLOOKUP(A384,СПРАВОЧНИК!B:D,3,0)</f>
        <v>ИНОМАРКИ</v>
      </c>
    </row>
    <row r="385" spans="1:10" x14ac:dyDescent="0.25">
      <c r="A385" s="65" t="s">
        <v>229</v>
      </c>
      <c r="B385" s="65" t="s">
        <v>237</v>
      </c>
      <c r="C385" s="65" t="s">
        <v>773</v>
      </c>
      <c r="D385" s="40">
        <v>0</v>
      </c>
      <c r="E385" s="41"/>
      <c r="F385" s="41"/>
      <c r="G385" s="40">
        <v>1</v>
      </c>
      <c r="H385" s="40">
        <v>3180000</v>
      </c>
      <c r="I385" s="40" t="str">
        <f>VLOOKUP(A385,СПРАВОЧНИК!B:D,2,0)</f>
        <v>ЯПОНИЯ</v>
      </c>
      <c r="J385" s="40" t="str">
        <f>VLOOKUP(A385,СПРАВОЧНИК!B:D,3,0)</f>
        <v>ИНОМАРКИ</v>
      </c>
    </row>
    <row r="386" spans="1:10" x14ac:dyDescent="0.25">
      <c r="A386" s="65" t="s">
        <v>229</v>
      </c>
      <c r="B386" s="65" t="s">
        <v>238</v>
      </c>
      <c r="C386" s="65" t="s">
        <v>773</v>
      </c>
      <c r="D386" s="40">
        <v>0</v>
      </c>
      <c r="E386" s="41"/>
      <c r="F386" s="41"/>
      <c r="G386" s="40">
        <v>86</v>
      </c>
      <c r="H386" s="40">
        <v>284106610</v>
      </c>
      <c r="I386" s="40" t="str">
        <f>VLOOKUP(A386,СПРАВОЧНИК!B:D,2,0)</f>
        <v>ЯПОНИЯ</v>
      </c>
      <c r="J386" s="40" t="str">
        <f>VLOOKUP(A386,СПРАВОЧНИК!B:D,3,0)</f>
        <v>ИНОМАРКИ</v>
      </c>
    </row>
    <row r="387" spans="1:10" x14ac:dyDescent="0.25">
      <c r="A387" s="65" t="s">
        <v>229</v>
      </c>
      <c r="B387" s="65" t="s">
        <v>1144</v>
      </c>
      <c r="C387" s="65" t="s">
        <v>809</v>
      </c>
      <c r="D387" s="40">
        <v>1200000</v>
      </c>
      <c r="E387" s="40">
        <v>1</v>
      </c>
      <c r="F387" s="40">
        <v>1200000</v>
      </c>
      <c r="G387" s="40">
        <v>1</v>
      </c>
      <c r="H387" s="40">
        <v>1200000</v>
      </c>
      <c r="I387" s="40" t="str">
        <f>VLOOKUP(A387,СПРАВОЧНИК!B:D,2,0)</f>
        <v>ЯПОНИЯ</v>
      </c>
      <c r="J387" s="40" t="str">
        <f>VLOOKUP(A387,СПРАВОЧНИК!B:D,3,0)</f>
        <v>ИНОМАРКИ</v>
      </c>
    </row>
    <row r="388" spans="1:10" x14ac:dyDescent="0.25">
      <c r="A388" s="65" t="s">
        <v>229</v>
      </c>
      <c r="B388" s="65" t="s">
        <v>661</v>
      </c>
      <c r="C388" s="65" t="s">
        <v>812</v>
      </c>
      <c r="D388" s="40">
        <v>3560000</v>
      </c>
      <c r="E388" s="41">
        <v>1</v>
      </c>
      <c r="F388" s="41">
        <v>3560000</v>
      </c>
      <c r="G388" s="40">
        <v>4</v>
      </c>
      <c r="H388" s="40">
        <v>10163000</v>
      </c>
      <c r="I388" s="40" t="str">
        <f>VLOOKUP(A388,СПРАВОЧНИК!B:D,2,0)</f>
        <v>ЯПОНИЯ</v>
      </c>
      <c r="J388" s="40" t="str">
        <f>VLOOKUP(A388,СПРАВОЧНИК!B:D,3,0)</f>
        <v>ИНОМАРКИ</v>
      </c>
    </row>
    <row r="389" spans="1:10" x14ac:dyDescent="0.25">
      <c r="A389" s="65" t="s">
        <v>229</v>
      </c>
      <c r="B389" s="65" t="s">
        <v>742</v>
      </c>
      <c r="C389" s="65" t="s">
        <v>773</v>
      </c>
      <c r="D389" s="40">
        <v>8690000</v>
      </c>
      <c r="E389" s="41">
        <v>4</v>
      </c>
      <c r="F389" s="41">
        <v>34760000</v>
      </c>
      <c r="G389" s="40">
        <v>20</v>
      </c>
      <c r="H389" s="40">
        <v>152800000</v>
      </c>
      <c r="I389" s="40" t="str">
        <f>VLOOKUP(A389,СПРАВОЧНИК!B:D,2,0)</f>
        <v>ЯПОНИЯ</v>
      </c>
      <c r="J389" s="40" t="str">
        <f>VLOOKUP(A389,СПРАВОЧНИК!B:D,3,0)</f>
        <v>ИНОМАРКИ</v>
      </c>
    </row>
    <row r="390" spans="1:10" x14ac:dyDescent="0.25">
      <c r="A390" s="65" t="s">
        <v>229</v>
      </c>
      <c r="B390" s="65" t="s">
        <v>239</v>
      </c>
      <c r="C390" s="65" t="s">
        <v>773</v>
      </c>
      <c r="D390" s="40">
        <v>0</v>
      </c>
      <c r="E390" s="40"/>
      <c r="F390" s="40"/>
      <c r="G390" s="40">
        <v>1</v>
      </c>
      <c r="H390" s="40">
        <v>4500000</v>
      </c>
      <c r="I390" s="40" t="str">
        <f>VLOOKUP(A390,СПРАВОЧНИК!B:D,2,0)</f>
        <v>ЯПОНИЯ</v>
      </c>
      <c r="J390" s="40" t="str">
        <f>VLOOKUP(A390,СПРАВОЧНИК!B:D,3,0)</f>
        <v>ИНОМАРКИ</v>
      </c>
    </row>
    <row r="391" spans="1:10" x14ac:dyDescent="0.25">
      <c r="A391" s="65" t="s">
        <v>229</v>
      </c>
      <c r="B391" s="65" t="s">
        <v>1120</v>
      </c>
      <c r="C391" s="65" t="s">
        <v>773</v>
      </c>
      <c r="D391" s="40">
        <v>0</v>
      </c>
      <c r="E391" s="40"/>
      <c r="F391" s="40"/>
      <c r="G391" s="40">
        <v>1</v>
      </c>
      <c r="H391" s="40">
        <v>3454740</v>
      </c>
      <c r="I391" s="40" t="str">
        <f>VLOOKUP(A391,СПРАВОЧНИК!B:D,2,0)</f>
        <v>ЯПОНИЯ</v>
      </c>
      <c r="J391" s="40" t="str">
        <f>VLOOKUP(A391,СПРАВОЧНИК!B:D,3,0)</f>
        <v>ИНОМАРКИ</v>
      </c>
    </row>
    <row r="392" spans="1:10" x14ac:dyDescent="0.25">
      <c r="A392" s="65" t="s">
        <v>229</v>
      </c>
      <c r="B392" s="65" t="s">
        <v>240</v>
      </c>
      <c r="C392" s="65" t="s">
        <v>773</v>
      </c>
      <c r="D392" s="40">
        <v>4490000</v>
      </c>
      <c r="E392" s="40">
        <v>4</v>
      </c>
      <c r="F392" s="40">
        <v>17960000</v>
      </c>
      <c r="G392" s="40">
        <v>34</v>
      </c>
      <c r="H392" s="40">
        <v>136655000</v>
      </c>
      <c r="I392" s="40" t="str">
        <f>VLOOKUP(A392,СПРАВОЧНИК!B:D,2,0)</f>
        <v>ЯПОНИЯ</v>
      </c>
      <c r="J392" s="40" t="str">
        <f>VLOOKUP(A392,СПРАВОЧНИК!B:D,3,0)</f>
        <v>ИНОМАРКИ</v>
      </c>
    </row>
    <row r="393" spans="1:10" x14ac:dyDescent="0.25">
      <c r="A393" s="65" t="s">
        <v>229</v>
      </c>
      <c r="B393" s="65" t="s">
        <v>241</v>
      </c>
      <c r="C393" s="65" t="s">
        <v>773</v>
      </c>
      <c r="D393" s="40">
        <v>3890000</v>
      </c>
      <c r="E393" s="41">
        <v>3</v>
      </c>
      <c r="F393" s="41">
        <v>11670000</v>
      </c>
      <c r="G393" s="40">
        <v>33</v>
      </c>
      <c r="H393" s="40">
        <v>98362092</v>
      </c>
      <c r="I393" s="40" t="str">
        <f>VLOOKUP(A393,СПРАВОЧНИК!B:D,2,0)</f>
        <v>ЯПОНИЯ</v>
      </c>
      <c r="J393" s="40" t="str">
        <f>VLOOKUP(A393,СПРАВОЧНИК!B:D,3,0)</f>
        <v>ИНОМАРКИ</v>
      </c>
    </row>
    <row r="394" spans="1:10" x14ac:dyDescent="0.25">
      <c r="A394" s="65" t="s">
        <v>229</v>
      </c>
      <c r="B394" s="65" t="s">
        <v>242</v>
      </c>
      <c r="C394" s="65" t="s">
        <v>778</v>
      </c>
      <c r="D394" s="40">
        <v>0</v>
      </c>
      <c r="E394" s="40"/>
      <c r="F394" s="40"/>
      <c r="G394" s="40">
        <v>5</v>
      </c>
      <c r="H394" s="40">
        <v>17760000</v>
      </c>
      <c r="I394" s="40" t="str">
        <f>VLOOKUP(A394,СПРАВОЧНИК!B:D,2,0)</f>
        <v>ЯПОНИЯ</v>
      </c>
      <c r="J394" s="40" t="str">
        <f>VLOOKUP(A394,СПРАВОЧНИК!B:D,3,0)</f>
        <v>ИНОМАРКИ</v>
      </c>
    </row>
    <row r="395" spans="1:10" x14ac:dyDescent="0.25">
      <c r="A395" s="65" t="s">
        <v>229</v>
      </c>
      <c r="B395" s="65" t="s">
        <v>1145</v>
      </c>
      <c r="C395" s="65" t="s">
        <v>775</v>
      </c>
      <c r="D395" s="40">
        <v>3409000</v>
      </c>
      <c r="E395" s="41">
        <v>1</v>
      </c>
      <c r="F395" s="41">
        <v>3409000</v>
      </c>
      <c r="G395" s="40">
        <v>1</v>
      </c>
      <c r="H395" s="40">
        <v>3409000</v>
      </c>
      <c r="I395" s="40" t="str">
        <f>VLOOKUP(A395,СПРАВОЧНИК!B:D,2,0)</f>
        <v>ЯПОНИЯ</v>
      </c>
      <c r="J395" s="40" t="str">
        <f>VLOOKUP(A395,СПРАВОЧНИК!B:D,3,0)</f>
        <v>ИНОМАРКИ</v>
      </c>
    </row>
    <row r="396" spans="1:10" x14ac:dyDescent="0.25">
      <c r="A396" s="65" t="s">
        <v>229</v>
      </c>
      <c r="B396" s="65" t="s">
        <v>1146</v>
      </c>
      <c r="C396" s="65" t="s">
        <v>778</v>
      </c>
      <c r="D396" s="40">
        <v>2455000</v>
      </c>
      <c r="E396" s="40">
        <v>1</v>
      </c>
      <c r="F396" s="40">
        <v>2455000</v>
      </c>
      <c r="G396" s="40">
        <v>1</v>
      </c>
      <c r="H396" s="40">
        <v>2455000</v>
      </c>
      <c r="I396" s="40" t="str">
        <f>VLOOKUP(A396,СПРАВОЧНИК!B:D,2,0)</f>
        <v>ЯПОНИЯ</v>
      </c>
      <c r="J396" s="40" t="str">
        <f>VLOOKUP(A396,СПРАВОЧНИК!B:D,3,0)</f>
        <v>ИНОМАРКИ</v>
      </c>
    </row>
    <row r="397" spans="1:10" x14ac:dyDescent="0.25">
      <c r="A397" s="65" t="s">
        <v>229</v>
      </c>
      <c r="B397" s="65" t="s">
        <v>1070</v>
      </c>
      <c r="C397" s="65" t="s">
        <v>811</v>
      </c>
      <c r="D397" s="40">
        <v>0</v>
      </c>
      <c r="E397" s="40"/>
      <c r="F397" s="40"/>
      <c r="G397" s="40">
        <v>1</v>
      </c>
      <c r="H397" s="40">
        <v>2311000</v>
      </c>
      <c r="I397" s="40" t="str">
        <f>VLOOKUP(A397,СПРАВОЧНИК!B:D,2,0)</f>
        <v>ЯПОНИЯ</v>
      </c>
      <c r="J397" s="40" t="str">
        <f>VLOOKUP(A397,СПРАВОЧНИК!B:D,3,0)</f>
        <v>ИНОМАРКИ</v>
      </c>
    </row>
    <row r="398" spans="1:10" x14ac:dyDescent="0.25">
      <c r="A398" s="65" t="s">
        <v>229</v>
      </c>
      <c r="B398" s="65" t="s">
        <v>243</v>
      </c>
      <c r="C398" s="65" t="s">
        <v>811</v>
      </c>
      <c r="D398" s="40">
        <v>1450000</v>
      </c>
      <c r="E398" s="40">
        <v>1</v>
      </c>
      <c r="F398" s="40">
        <v>1450000</v>
      </c>
      <c r="G398" s="40">
        <v>7</v>
      </c>
      <c r="H398" s="40">
        <v>10500000</v>
      </c>
      <c r="I398" s="40" t="str">
        <f>VLOOKUP(A398,СПРАВОЧНИК!B:D,2,0)</f>
        <v>ЯПОНИЯ</v>
      </c>
      <c r="J398" s="40" t="str">
        <f>VLOOKUP(A398,СПРАВОЧНИК!B:D,3,0)</f>
        <v>ИНОМАРКИ</v>
      </c>
    </row>
    <row r="399" spans="1:10" x14ac:dyDescent="0.25">
      <c r="A399" s="65" t="s">
        <v>229</v>
      </c>
      <c r="B399" s="65" t="s">
        <v>244</v>
      </c>
      <c r="C399" s="65" t="s">
        <v>809</v>
      </c>
      <c r="D399" s="40">
        <v>7985000</v>
      </c>
      <c r="E399" s="41">
        <v>4</v>
      </c>
      <c r="F399" s="41">
        <v>31940000</v>
      </c>
      <c r="G399" s="40">
        <v>20</v>
      </c>
      <c r="H399" s="40">
        <v>155110000</v>
      </c>
      <c r="I399" s="40" t="str">
        <f>VLOOKUP(A399,СПРАВОЧНИК!B:D,2,0)</f>
        <v>ЯПОНИЯ</v>
      </c>
      <c r="J399" s="40" t="str">
        <f>VLOOKUP(A399,СПРАВОЧНИК!B:D,3,0)</f>
        <v>ИНОМАРКИ</v>
      </c>
    </row>
    <row r="400" spans="1:10" x14ac:dyDescent="0.25">
      <c r="A400" s="65" t="s">
        <v>229</v>
      </c>
      <c r="B400" s="65" t="s">
        <v>635</v>
      </c>
      <c r="C400" s="65" t="s">
        <v>773</v>
      </c>
      <c r="D400" s="40">
        <v>0</v>
      </c>
      <c r="E400" s="40"/>
      <c r="F400" s="40"/>
      <c r="G400" s="40">
        <v>3</v>
      </c>
      <c r="H400" s="40">
        <v>12437875</v>
      </c>
      <c r="I400" s="40" t="str">
        <f>VLOOKUP(A400,СПРАВОЧНИК!B:D,2,0)</f>
        <v>ЯПОНИЯ</v>
      </c>
      <c r="J400" s="40" t="str">
        <f>VLOOKUP(A400,СПРАВОЧНИК!B:D,3,0)</f>
        <v>ИНОМАРКИ</v>
      </c>
    </row>
    <row r="401" spans="1:10" x14ac:dyDescent="0.25">
      <c r="A401" s="65" t="s">
        <v>229</v>
      </c>
      <c r="B401" s="65" t="s">
        <v>245</v>
      </c>
      <c r="C401" s="65" t="s">
        <v>773</v>
      </c>
      <c r="D401" s="40">
        <v>3849900</v>
      </c>
      <c r="E401" s="40">
        <v>4</v>
      </c>
      <c r="F401" s="40">
        <v>15399600</v>
      </c>
      <c r="G401" s="40">
        <v>25</v>
      </c>
      <c r="H401" s="40">
        <v>104787600</v>
      </c>
      <c r="I401" s="40" t="str">
        <f>VLOOKUP(A401,СПРАВОЧНИК!B:D,2,0)</f>
        <v>ЯПОНИЯ</v>
      </c>
      <c r="J401" s="40" t="str">
        <f>VLOOKUP(A401,СПРАВОЧНИК!B:D,3,0)</f>
        <v>ИНОМАРКИ</v>
      </c>
    </row>
    <row r="402" spans="1:10" x14ac:dyDescent="0.25">
      <c r="A402" s="65" t="s">
        <v>229</v>
      </c>
      <c r="B402" s="65" t="s">
        <v>647</v>
      </c>
      <c r="C402" s="65" t="s">
        <v>773</v>
      </c>
      <c r="D402" s="40">
        <v>0</v>
      </c>
      <c r="E402" s="40"/>
      <c r="F402" s="40"/>
      <c r="G402" s="40">
        <v>1</v>
      </c>
      <c r="H402" s="40">
        <v>7230000</v>
      </c>
      <c r="I402" s="40" t="str">
        <f>VLOOKUP(A402,СПРАВОЧНИК!B:D,2,0)</f>
        <v>ЯПОНИЯ</v>
      </c>
      <c r="J402" s="40" t="str">
        <f>VLOOKUP(A402,СПРАВОЧНИК!B:D,3,0)</f>
        <v>ИНОМАРКИ</v>
      </c>
    </row>
    <row r="403" spans="1:10" x14ac:dyDescent="0.25">
      <c r="A403" s="65" t="s">
        <v>229</v>
      </c>
      <c r="B403" s="65" t="s">
        <v>246</v>
      </c>
      <c r="C403" s="65" t="s">
        <v>809</v>
      </c>
      <c r="D403" s="40">
        <v>2357000</v>
      </c>
      <c r="E403" s="41">
        <v>2</v>
      </c>
      <c r="F403" s="41">
        <v>4714000</v>
      </c>
      <c r="G403" s="40">
        <v>11</v>
      </c>
      <c r="H403" s="40">
        <v>26840600</v>
      </c>
      <c r="I403" s="40" t="str">
        <f>VLOOKUP(A403,СПРАВОЧНИК!B:D,2,0)</f>
        <v>ЯПОНИЯ</v>
      </c>
      <c r="J403" s="40" t="str">
        <f>VLOOKUP(A403,СПРАВОЧНИК!B:D,3,0)</f>
        <v>ИНОМАРКИ</v>
      </c>
    </row>
    <row r="404" spans="1:10" x14ac:dyDescent="0.25">
      <c r="A404" s="65" t="s">
        <v>229</v>
      </c>
      <c r="B404" s="65" t="s">
        <v>247</v>
      </c>
      <c r="C404" s="65" t="s">
        <v>809</v>
      </c>
      <c r="D404" s="40">
        <v>3465000</v>
      </c>
      <c r="E404" s="40">
        <v>5</v>
      </c>
      <c r="F404" s="40">
        <v>17325000</v>
      </c>
      <c r="G404" s="40">
        <v>29</v>
      </c>
      <c r="H404" s="40">
        <v>88593000</v>
      </c>
      <c r="I404" s="40" t="str">
        <f>VLOOKUP(A404,СПРАВОЧНИК!B:D,2,0)</f>
        <v>ЯПОНИЯ</v>
      </c>
      <c r="J404" s="40" t="str">
        <f>VLOOKUP(A404,СПРАВОЧНИК!B:D,3,0)</f>
        <v>ИНОМАРКИ</v>
      </c>
    </row>
    <row r="405" spans="1:10" x14ac:dyDescent="0.25">
      <c r="A405" s="65" t="s">
        <v>229</v>
      </c>
      <c r="B405" s="65" t="s">
        <v>248</v>
      </c>
      <c r="C405" s="65" t="s">
        <v>773</v>
      </c>
      <c r="D405" s="40">
        <v>4090000</v>
      </c>
      <c r="E405" s="41">
        <v>21</v>
      </c>
      <c r="F405" s="41">
        <v>85890000</v>
      </c>
      <c r="G405" s="40">
        <v>118</v>
      </c>
      <c r="H405" s="40">
        <v>329599000</v>
      </c>
      <c r="I405" s="40" t="str">
        <f>VLOOKUP(A405,СПРАВОЧНИК!B:D,2,0)</f>
        <v>ЯПОНИЯ</v>
      </c>
      <c r="J405" s="40" t="str">
        <f>VLOOKUP(A405,СПРАВОЧНИК!B:D,3,0)</f>
        <v>ИНОМАРКИ</v>
      </c>
    </row>
    <row r="406" spans="1:10" x14ac:dyDescent="0.25">
      <c r="A406" s="65" t="s">
        <v>249</v>
      </c>
      <c r="B406" s="65" t="s">
        <v>250</v>
      </c>
      <c r="C406" s="65" t="s">
        <v>776</v>
      </c>
      <c r="D406" s="40">
        <v>11330000</v>
      </c>
      <c r="E406" s="41">
        <v>38</v>
      </c>
      <c r="F406" s="41">
        <v>430540000</v>
      </c>
      <c r="G406" s="40">
        <v>610</v>
      </c>
      <c r="H406" s="40">
        <v>6287086420</v>
      </c>
      <c r="I406" s="40" t="str">
        <f>VLOOKUP(A406,СПРАВОЧНИК!B:D,2,0)</f>
        <v>КИТАЙ</v>
      </c>
      <c r="J406" s="40" t="str">
        <f>VLOOKUP(A406,СПРАВОЧНИК!B:D,3,0)</f>
        <v>ИНОМАРКИ</v>
      </c>
    </row>
    <row r="407" spans="1:10" x14ac:dyDescent="0.25">
      <c r="A407" s="65" t="s">
        <v>249</v>
      </c>
      <c r="B407" s="65" t="s">
        <v>636</v>
      </c>
      <c r="C407" s="65" t="s">
        <v>774</v>
      </c>
      <c r="D407" s="40">
        <v>3380000</v>
      </c>
      <c r="E407" s="40">
        <v>1</v>
      </c>
      <c r="F407" s="40">
        <v>3380000</v>
      </c>
      <c r="G407" s="40">
        <v>28</v>
      </c>
      <c r="H407" s="40">
        <v>108230000</v>
      </c>
      <c r="I407" s="40" t="str">
        <f>VLOOKUP(A407,СПРАВОЧНИК!B:D,2,0)</f>
        <v>КИТАЙ</v>
      </c>
      <c r="J407" s="40" t="str">
        <f>VLOOKUP(A407,СПРАВОЧНИК!B:D,3,0)</f>
        <v>ИНОМАРКИ</v>
      </c>
    </row>
    <row r="408" spans="1:10" x14ac:dyDescent="0.25">
      <c r="A408" s="65" t="s">
        <v>249</v>
      </c>
      <c r="B408" s="65" t="s">
        <v>662</v>
      </c>
      <c r="C408" s="65" t="s">
        <v>774</v>
      </c>
      <c r="D408" s="40">
        <v>4252622</v>
      </c>
      <c r="E408" s="40">
        <v>328</v>
      </c>
      <c r="F408" s="40">
        <v>1394860016</v>
      </c>
      <c r="G408" s="40">
        <v>1120</v>
      </c>
      <c r="H408" s="40">
        <v>5200356496</v>
      </c>
      <c r="I408" s="40" t="str">
        <f>VLOOKUP(A408,СПРАВОЧНИК!B:D,2,0)</f>
        <v>КИТАЙ</v>
      </c>
      <c r="J408" s="40" t="str">
        <f>VLOOKUP(A408,СПРАВОЧНИК!B:D,3,0)</f>
        <v>ИНОМАРКИ</v>
      </c>
    </row>
    <row r="409" spans="1:10" x14ac:dyDescent="0.25">
      <c r="A409" s="65" t="s">
        <v>249</v>
      </c>
      <c r="B409" s="65" t="s">
        <v>1121</v>
      </c>
      <c r="C409" s="65" t="s">
        <v>774</v>
      </c>
      <c r="D409" s="40">
        <v>0</v>
      </c>
      <c r="E409" s="40"/>
      <c r="F409" s="40"/>
      <c r="G409" s="40">
        <v>1</v>
      </c>
      <c r="H409" s="40">
        <v>3700000</v>
      </c>
      <c r="I409" s="40" t="str">
        <f>VLOOKUP(A409,СПРАВОЧНИК!B:D,2,0)</f>
        <v>КИТАЙ</v>
      </c>
      <c r="J409" s="40" t="str">
        <f>VLOOKUP(A409,СПРАВОЧНИК!B:D,3,0)</f>
        <v>ИНОМАРКИ</v>
      </c>
    </row>
    <row r="410" spans="1:10" x14ac:dyDescent="0.25">
      <c r="A410" s="65" t="s">
        <v>249</v>
      </c>
      <c r="B410" s="65" t="s">
        <v>743</v>
      </c>
      <c r="C410" s="65" t="s">
        <v>776</v>
      </c>
      <c r="D410" s="40">
        <v>7790000</v>
      </c>
      <c r="E410" s="40">
        <v>63</v>
      </c>
      <c r="F410" s="40">
        <v>490770000</v>
      </c>
      <c r="G410" s="40">
        <v>339</v>
      </c>
      <c r="H410" s="40">
        <v>2553810000</v>
      </c>
      <c r="I410" s="40" t="str">
        <f>VLOOKUP(A410,СПРАВОЧНИК!B:D,2,0)</f>
        <v>КИТАЙ</v>
      </c>
      <c r="J410" s="40" t="str">
        <f>VLOOKUP(A410,СПРАВОЧНИК!B:D,3,0)</f>
        <v>ИНОМАРКИ</v>
      </c>
    </row>
    <row r="411" spans="1:10" x14ac:dyDescent="0.25">
      <c r="A411" s="65" t="s">
        <v>249</v>
      </c>
      <c r="B411" s="65" t="s">
        <v>726</v>
      </c>
      <c r="C411" s="65" t="s">
        <v>809</v>
      </c>
      <c r="D411" s="40">
        <v>0</v>
      </c>
      <c r="E411" s="40"/>
      <c r="F411" s="40"/>
      <c r="G411" s="40">
        <v>1</v>
      </c>
      <c r="H411" s="40">
        <v>4205000</v>
      </c>
      <c r="I411" s="40" t="str">
        <f>VLOOKUP(A411,СПРАВОЧНИК!B:D,2,0)</f>
        <v>КИТАЙ</v>
      </c>
      <c r="J411" s="40" t="str">
        <f>VLOOKUP(A411,СПРАВОЧНИК!B:D,3,0)</f>
        <v>ИНОМАРКИ</v>
      </c>
    </row>
    <row r="412" spans="1:10" x14ac:dyDescent="0.25">
      <c r="A412" s="65" t="s">
        <v>249</v>
      </c>
      <c r="B412" s="65" t="s">
        <v>251</v>
      </c>
      <c r="C412" s="65" t="s">
        <v>773</v>
      </c>
      <c r="D412" s="40">
        <v>4990000</v>
      </c>
      <c r="E412" s="40">
        <v>109</v>
      </c>
      <c r="F412" s="40">
        <v>543910000</v>
      </c>
      <c r="G412" s="40">
        <v>397</v>
      </c>
      <c r="H412" s="40">
        <v>1949471000</v>
      </c>
      <c r="I412" s="40" t="str">
        <f>VLOOKUP(A412,СПРАВОЧНИК!B:D,2,0)</f>
        <v>КИТАЙ</v>
      </c>
      <c r="J412" s="40" t="str">
        <f>VLOOKUP(A412,СПРАВОЧНИК!B:D,3,0)</f>
        <v>ИНОМАРКИ</v>
      </c>
    </row>
    <row r="413" spans="1:10" x14ac:dyDescent="0.25">
      <c r="A413" s="65" t="s">
        <v>249</v>
      </c>
      <c r="B413" s="65" t="s">
        <v>1050</v>
      </c>
      <c r="C413" s="65" t="s">
        <v>773</v>
      </c>
      <c r="D413" s="40">
        <v>6990000</v>
      </c>
      <c r="E413" s="41">
        <v>14</v>
      </c>
      <c r="F413" s="41">
        <v>97860000</v>
      </c>
      <c r="G413" s="40">
        <v>21</v>
      </c>
      <c r="H413" s="40">
        <v>146599000</v>
      </c>
      <c r="I413" s="40" t="str">
        <f>VLOOKUP(A413,СПРАВОЧНИК!B:D,2,0)</f>
        <v>КИТАЙ</v>
      </c>
      <c r="J413" s="40" t="str">
        <f>VLOOKUP(A413,СПРАВОЧНИК!B:D,3,0)</f>
        <v>ИНОМАРКИ</v>
      </c>
    </row>
    <row r="414" spans="1:10" x14ac:dyDescent="0.25">
      <c r="A414" s="65" t="s">
        <v>249</v>
      </c>
      <c r="B414" s="65" t="s">
        <v>756</v>
      </c>
      <c r="C414" s="65" t="s">
        <v>773</v>
      </c>
      <c r="D414" s="40">
        <v>0</v>
      </c>
      <c r="E414" s="40"/>
      <c r="F414" s="40"/>
      <c r="G414" s="40">
        <v>1</v>
      </c>
      <c r="H414" s="40">
        <v>32900000</v>
      </c>
      <c r="I414" s="40" t="str">
        <f>VLOOKUP(A414,СПРАВОЧНИК!B:D,2,0)</f>
        <v>КИТАЙ</v>
      </c>
      <c r="J414" s="40" t="str">
        <f>VLOOKUP(A414,СПРАВОЧНИК!B:D,3,0)</f>
        <v>ИНОМАРКИ</v>
      </c>
    </row>
    <row r="415" spans="1:10" x14ac:dyDescent="0.25">
      <c r="A415" s="65" t="s">
        <v>252</v>
      </c>
      <c r="B415" s="65" t="s">
        <v>1087</v>
      </c>
      <c r="C415" s="65" t="s">
        <v>776</v>
      </c>
      <c r="D415" s="40">
        <v>4800000</v>
      </c>
      <c r="E415" s="40">
        <v>1</v>
      </c>
      <c r="F415" s="40">
        <v>4800000</v>
      </c>
      <c r="G415" s="40">
        <v>2</v>
      </c>
      <c r="H415" s="40">
        <v>7930000</v>
      </c>
      <c r="I415" s="40" t="str">
        <f>VLOOKUP(A415,СПРАВОЧНИК!B:D,2,0)</f>
        <v>КИТАЙ</v>
      </c>
      <c r="J415" s="40" t="str">
        <f>VLOOKUP(A415,СПРАВОЧНИК!B:D,3,0)</f>
        <v>ИНОМАРКИ</v>
      </c>
    </row>
    <row r="416" spans="1:10" x14ac:dyDescent="0.25">
      <c r="A416" s="65" t="s">
        <v>252</v>
      </c>
      <c r="B416" s="65" t="s">
        <v>1122</v>
      </c>
      <c r="C416" s="65" t="s">
        <v>775</v>
      </c>
      <c r="D416" s="40">
        <v>0</v>
      </c>
      <c r="E416" s="40"/>
      <c r="F416" s="40"/>
      <c r="G416" s="40">
        <v>1</v>
      </c>
      <c r="H416" s="40">
        <v>3530000</v>
      </c>
      <c r="I416" s="40" t="str">
        <f>VLOOKUP(A416,СПРАВОЧНИК!B:D,2,0)</f>
        <v>КИТАЙ</v>
      </c>
      <c r="J416" s="40" t="str">
        <f>VLOOKUP(A416,СПРАВОЧНИК!B:D,3,0)</f>
        <v>ИНОМАРКИ</v>
      </c>
    </row>
    <row r="417" spans="1:10" x14ac:dyDescent="0.25">
      <c r="A417" s="65" t="s">
        <v>252</v>
      </c>
      <c r="B417" s="65" t="s">
        <v>253</v>
      </c>
      <c r="C417" s="65" t="s">
        <v>773</v>
      </c>
      <c r="D417" s="40">
        <v>0</v>
      </c>
      <c r="E417" s="40"/>
      <c r="F417" s="40"/>
      <c r="G417" s="40">
        <v>8</v>
      </c>
      <c r="H417" s="40">
        <v>27190000</v>
      </c>
      <c r="I417" s="40" t="str">
        <f>VLOOKUP(A417,СПРАВОЧНИК!B:D,2,0)</f>
        <v>КИТАЙ</v>
      </c>
      <c r="J417" s="40" t="str">
        <f>VLOOKUP(A417,СПРАВОЧНИК!B:D,3,0)</f>
        <v>ИНОМАРКИ</v>
      </c>
    </row>
    <row r="418" spans="1:10" x14ac:dyDescent="0.25">
      <c r="A418" s="65" t="s">
        <v>252</v>
      </c>
      <c r="B418" s="65" t="s">
        <v>1031</v>
      </c>
      <c r="C418" s="65" t="s">
        <v>773</v>
      </c>
      <c r="D418" s="40">
        <v>0</v>
      </c>
      <c r="E418" s="40"/>
      <c r="F418" s="40"/>
      <c r="G418" s="40">
        <v>2</v>
      </c>
      <c r="H418" s="40">
        <v>3300000</v>
      </c>
      <c r="I418" s="40" t="str">
        <f>VLOOKUP(A418,СПРАВОЧНИК!B:D,2,0)</f>
        <v>КИТАЙ</v>
      </c>
      <c r="J418" s="40" t="str">
        <f>VLOOKUP(A418,СПРАВОЧНИК!B:D,3,0)</f>
        <v>ИНОМАРКИ</v>
      </c>
    </row>
    <row r="419" spans="1:10" x14ac:dyDescent="0.25">
      <c r="A419" s="65" t="s">
        <v>254</v>
      </c>
      <c r="B419" s="65" t="s">
        <v>255</v>
      </c>
      <c r="C419" s="65" t="s">
        <v>773</v>
      </c>
      <c r="D419" s="40">
        <v>5830000</v>
      </c>
      <c r="E419" s="41">
        <v>22</v>
      </c>
      <c r="F419" s="41">
        <v>128260000</v>
      </c>
      <c r="G419" s="40">
        <v>86</v>
      </c>
      <c r="H419" s="40">
        <v>500241000</v>
      </c>
      <c r="I419" s="40" t="str">
        <f>VLOOKUP(A419,СПРАВОЧНИК!B:D,2,0)</f>
        <v>КИТАЙ</v>
      </c>
      <c r="J419" s="40" t="str">
        <f>VLOOKUP(A419,СПРАВОЧНИК!B:D,3,0)</f>
        <v>ИНОМАРКИ</v>
      </c>
    </row>
    <row r="420" spans="1:10" x14ac:dyDescent="0.25">
      <c r="A420" s="65" t="s">
        <v>254</v>
      </c>
      <c r="B420" s="65" t="s">
        <v>663</v>
      </c>
      <c r="C420" s="65" t="s">
        <v>773</v>
      </c>
      <c r="D420" s="40">
        <v>6590000</v>
      </c>
      <c r="E420" s="41">
        <v>23</v>
      </c>
      <c r="F420" s="41">
        <v>151570000</v>
      </c>
      <c r="G420" s="40">
        <v>56</v>
      </c>
      <c r="H420" s="40">
        <v>371565200</v>
      </c>
      <c r="I420" s="40" t="str">
        <f>VLOOKUP(A420,СПРАВОЧНИК!B:D,2,0)</f>
        <v>КИТАЙ</v>
      </c>
      <c r="J420" s="40" t="str">
        <f>VLOOKUP(A420,СПРАВОЧНИК!B:D,3,0)</f>
        <v>ИНОМАРКИ</v>
      </c>
    </row>
    <row r="421" spans="1:10" x14ac:dyDescent="0.25">
      <c r="A421" s="65" t="s">
        <v>256</v>
      </c>
      <c r="B421" s="65" t="s">
        <v>820</v>
      </c>
      <c r="C421" s="65" t="s">
        <v>778</v>
      </c>
      <c r="D421" s="40">
        <v>3250000</v>
      </c>
      <c r="E421" s="41">
        <v>2</v>
      </c>
      <c r="F421" s="41">
        <v>6500000</v>
      </c>
      <c r="G421" s="40">
        <v>29</v>
      </c>
      <c r="H421" s="40">
        <v>85895000</v>
      </c>
      <c r="I421" s="40" t="str">
        <f>VLOOKUP(A421,СПРАВОЧНИК!B:D,2,0)</f>
        <v>КОРЕЯ</v>
      </c>
      <c r="J421" s="40" t="str">
        <f>VLOOKUP(A421,СПРАВОЧНИК!B:D,3,0)</f>
        <v>ИНОМАРКИ</v>
      </c>
    </row>
    <row r="422" spans="1:10" x14ac:dyDescent="0.25">
      <c r="A422" s="65" t="s">
        <v>256</v>
      </c>
      <c r="B422" s="65" t="s">
        <v>995</v>
      </c>
      <c r="C422" s="65" t="s">
        <v>774</v>
      </c>
      <c r="D422" s="40">
        <v>0</v>
      </c>
      <c r="E422" s="40"/>
      <c r="F422" s="40"/>
      <c r="G422" s="40">
        <v>1</v>
      </c>
      <c r="H422" s="40">
        <v>5949000</v>
      </c>
      <c r="I422" s="40" t="str">
        <f>VLOOKUP(A422,СПРАВОЧНИК!B:D,2,0)</f>
        <v>КОРЕЯ</v>
      </c>
      <c r="J422" s="40" t="str">
        <f>VLOOKUP(A422,СПРАВОЧНИК!B:D,3,0)</f>
        <v>ИНОМАРКИ</v>
      </c>
    </row>
    <row r="423" spans="1:10" x14ac:dyDescent="0.25">
      <c r="A423" s="65" t="s">
        <v>256</v>
      </c>
      <c r="B423" s="65" t="s">
        <v>821</v>
      </c>
      <c r="C423" s="65" t="s">
        <v>773</v>
      </c>
      <c r="D423" s="40">
        <v>2095000</v>
      </c>
      <c r="E423" s="41">
        <v>10</v>
      </c>
      <c r="F423" s="41">
        <v>20950000</v>
      </c>
      <c r="G423" s="40">
        <v>1691</v>
      </c>
      <c r="H423" s="40">
        <v>3626351194</v>
      </c>
      <c r="I423" s="40" t="str">
        <f>VLOOKUP(A423,СПРАВОЧНИК!B:D,2,0)</f>
        <v>КОРЕЯ</v>
      </c>
      <c r="J423" s="40" t="str">
        <f>VLOOKUP(A423,СПРАВОЧНИК!B:D,3,0)</f>
        <v>ИНОМАРКИ</v>
      </c>
    </row>
    <row r="424" spans="1:10" x14ac:dyDescent="0.25">
      <c r="A424" s="65" t="s">
        <v>256</v>
      </c>
      <c r="B424" s="65" t="s">
        <v>208</v>
      </c>
      <c r="C424" s="65" t="s">
        <v>774</v>
      </c>
      <c r="D424" s="40">
        <v>0</v>
      </c>
      <c r="E424" s="40"/>
      <c r="F424" s="40"/>
      <c r="G424" s="40">
        <v>4</v>
      </c>
      <c r="H424" s="40">
        <v>11841000</v>
      </c>
      <c r="I424" s="40" t="str">
        <f>VLOOKUP(A424,СПРАВОЧНИК!B:D,2,0)</f>
        <v>КОРЕЯ</v>
      </c>
      <c r="J424" s="40" t="str">
        <f>VLOOKUP(A424,СПРАВОЧНИК!B:D,3,0)</f>
        <v>ИНОМАРКИ</v>
      </c>
    </row>
    <row r="425" spans="1:10" x14ac:dyDescent="0.25">
      <c r="A425" s="65" t="s">
        <v>256</v>
      </c>
      <c r="B425" s="65" t="s">
        <v>822</v>
      </c>
      <c r="C425" s="65" t="s">
        <v>774</v>
      </c>
      <c r="D425" s="40">
        <v>5960000</v>
      </c>
      <c r="E425" s="40">
        <v>3</v>
      </c>
      <c r="F425" s="40">
        <v>17880000</v>
      </c>
      <c r="G425" s="40">
        <v>36</v>
      </c>
      <c r="H425" s="40">
        <v>218670000</v>
      </c>
      <c r="I425" s="40" t="str">
        <f>VLOOKUP(A425,СПРАВОЧНИК!B:D,2,0)</f>
        <v>КОРЕЯ</v>
      </c>
      <c r="J425" s="40" t="str">
        <f>VLOOKUP(A425,СПРАВОЧНИК!B:D,3,0)</f>
        <v>ИНОМАРКИ</v>
      </c>
    </row>
    <row r="426" spans="1:10" x14ac:dyDescent="0.25">
      <c r="A426" s="65" t="s">
        <v>256</v>
      </c>
      <c r="B426" s="65" t="s">
        <v>257</v>
      </c>
      <c r="C426" s="65" t="s">
        <v>817</v>
      </c>
      <c r="D426" s="40">
        <v>2350000</v>
      </c>
      <c r="E426" s="40">
        <v>8</v>
      </c>
      <c r="F426" s="40">
        <v>18800000</v>
      </c>
      <c r="G426" s="40">
        <v>251</v>
      </c>
      <c r="H426" s="40">
        <v>474156800</v>
      </c>
      <c r="I426" s="40" t="str">
        <f>VLOOKUP(A426,СПРАВОЧНИК!B:D,2,0)</f>
        <v>КОРЕЯ</v>
      </c>
      <c r="J426" s="40" t="str">
        <f>VLOOKUP(A426,СПРАВОЧНИК!B:D,3,0)</f>
        <v>ИНОМАРКИ</v>
      </c>
    </row>
    <row r="427" spans="1:10" x14ac:dyDescent="0.25">
      <c r="A427" s="65" t="s">
        <v>256</v>
      </c>
      <c r="B427" s="65" t="s">
        <v>258</v>
      </c>
      <c r="C427" s="65" t="s">
        <v>773</v>
      </c>
      <c r="D427" s="40">
        <v>2320000</v>
      </c>
      <c r="E427" s="40">
        <v>11</v>
      </c>
      <c r="F427" s="40">
        <v>25520000</v>
      </c>
      <c r="G427" s="40">
        <v>550</v>
      </c>
      <c r="H427" s="40">
        <v>1297599300</v>
      </c>
      <c r="I427" s="40" t="str">
        <f>VLOOKUP(A427,СПРАВОЧНИК!B:D,2,0)</f>
        <v>КОРЕЯ</v>
      </c>
      <c r="J427" s="40" t="str">
        <f>VLOOKUP(A427,СПРАВОЧНИК!B:D,3,0)</f>
        <v>ИНОМАРКИ</v>
      </c>
    </row>
    <row r="428" spans="1:10" x14ac:dyDescent="0.25">
      <c r="A428" s="65" t="s">
        <v>256</v>
      </c>
      <c r="B428" s="65" t="s">
        <v>259</v>
      </c>
      <c r="C428" s="65" t="s">
        <v>773</v>
      </c>
      <c r="D428" s="40">
        <v>0</v>
      </c>
      <c r="E428" s="40"/>
      <c r="F428" s="40"/>
      <c r="G428" s="40">
        <v>5</v>
      </c>
      <c r="H428" s="40">
        <v>11462000</v>
      </c>
      <c r="I428" s="40" t="str">
        <f>VLOOKUP(A428,СПРАВОЧНИК!B:D,2,0)</f>
        <v>КОРЕЯ</v>
      </c>
      <c r="J428" s="40" t="str">
        <f>VLOOKUP(A428,СПРАВОЧНИК!B:D,3,0)</f>
        <v>ИНОМАРКИ</v>
      </c>
    </row>
    <row r="429" spans="1:10" x14ac:dyDescent="0.25">
      <c r="A429" s="65" t="s">
        <v>256</v>
      </c>
      <c r="B429" s="65" t="s">
        <v>757</v>
      </c>
      <c r="C429" s="65" t="s">
        <v>778</v>
      </c>
      <c r="D429" s="40">
        <v>2520000</v>
      </c>
      <c r="E429" s="40">
        <v>7</v>
      </c>
      <c r="F429" s="40">
        <v>17640000</v>
      </c>
      <c r="G429" s="40">
        <v>27</v>
      </c>
      <c r="H429" s="40">
        <v>68670000</v>
      </c>
      <c r="I429" s="40" t="str">
        <f>VLOOKUP(A429,СПРАВОЧНИК!B:D,2,0)</f>
        <v>КОРЕЯ</v>
      </c>
      <c r="J429" s="40" t="str">
        <f>VLOOKUP(A429,СПРАВОЧНИК!B:D,3,0)</f>
        <v>ИНОМАРКИ</v>
      </c>
    </row>
    <row r="430" spans="1:10" x14ac:dyDescent="0.25">
      <c r="A430" s="65" t="s">
        <v>256</v>
      </c>
      <c r="B430" s="65" t="s">
        <v>260</v>
      </c>
      <c r="C430" s="65" t="s">
        <v>809</v>
      </c>
      <c r="D430" s="40">
        <v>4381840</v>
      </c>
      <c r="E430" s="41">
        <v>5</v>
      </c>
      <c r="F430" s="41">
        <v>21909200</v>
      </c>
      <c r="G430" s="40">
        <v>13</v>
      </c>
      <c r="H430" s="40">
        <v>52230320</v>
      </c>
      <c r="I430" s="40" t="str">
        <f>VLOOKUP(A430,СПРАВОЧНИК!B:D,2,0)</f>
        <v>КОРЕЯ</v>
      </c>
      <c r="J430" s="40" t="str">
        <f>VLOOKUP(A430,СПРАВОЧНИК!B:D,3,0)</f>
        <v>ИНОМАРКИ</v>
      </c>
    </row>
    <row r="431" spans="1:10" x14ac:dyDescent="0.25">
      <c r="A431" s="65" t="s">
        <v>256</v>
      </c>
      <c r="B431" s="65" t="s">
        <v>261</v>
      </c>
      <c r="C431" s="65" t="s">
        <v>778</v>
      </c>
      <c r="D431" s="40">
        <v>2149000</v>
      </c>
      <c r="E431" s="40">
        <v>141</v>
      </c>
      <c r="F431" s="40">
        <v>303009000</v>
      </c>
      <c r="G431" s="40">
        <v>1347</v>
      </c>
      <c r="H431" s="40">
        <v>2897827500</v>
      </c>
      <c r="I431" s="40" t="str">
        <f>VLOOKUP(A431,СПРАВОЧНИК!B:D,2,0)</f>
        <v>КОРЕЯ</v>
      </c>
      <c r="J431" s="40" t="str">
        <f>VLOOKUP(A431,СПРАВОЧНИК!B:D,3,0)</f>
        <v>ИНОМАРКИ</v>
      </c>
    </row>
    <row r="432" spans="1:10" x14ac:dyDescent="0.25">
      <c r="A432" s="65" t="s">
        <v>256</v>
      </c>
      <c r="B432" s="65" t="s">
        <v>1123</v>
      </c>
      <c r="C432" s="65" t="s">
        <v>773</v>
      </c>
      <c r="D432" s="40">
        <v>0</v>
      </c>
      <c r="E432" s="40"/>
      <c r="F432" s="40"/>
      <c r="G432" s="40">
        <v>1</v>
      </c>
      <c r="H432" s="40">
        <v>2170000</v>
      </c>
      <c r="I432" s="40" t="str">
        <f>VLOOKUP(A432,СПРАВОЧНИК!B:D,2,0)</f>
        <v>КОРЕЯ</v>
      </c>
      <c r="J432" s="40" t="str">
        <f>VLOOKUP(A432,СПРАВОЧНИК!B:D,3,0)</f>
        <v>ИНОМАРКИ</v>
      </c>
    </row>
    <row r="433" spans="1:10" x14ac:dyDescent="0.25">
      <c r="A433" s="65" t="s">
        <v>256</v>
      </c>
      <c r="B433" s="65" t="s">
        <v>262</v>
      </c>
      <c r="C433" s="65" t="s">
        <v>778</v>
      </c>
      <c r="D433" s="40">
        <v>0</v>
      </c>
      <c r="E433" s="40"/>
      <c r="F433" s="40"/>
      <c r="G433" s="40">
        <v>2</v>
      </c>
      <c r="H433" s="40">
        <v>5923814</v>
      </c>
      <c r="I433" s="40" t="str">
        <f>VLOOKUP(A433,СПРАВОЧНИК!B:D,2,0)</f>
        <v>КОРЕЯ</v>
      </c>
      <c r="J433" s="40" t="str">
        <f>VLOOKUP(A433,СПРАВОЧНИК!B:D,3,0)</f>
        <v>ИНОМАРКИ</v>
      </c>
    </row>
    <row r="434" spans="1:10" x14ac:dyDescent="0.25">
      <c r="A434" s="65" t="s">
        <v>256</v>
      </c>
      <c r="B434" s="65" t="s">
        <v>263</v>
      </c>
      <c r="C434" s="65" t="s">
        <v>773</v>
      </c>
      <c r="D434" s="40">
        <v>4200000</v>
      </c>
      <c r="E434" s="40">
        <v>6</v>
      </c>
      <c r="F434" s="40">
        <v>25200000</v>
      </c>
      <c r="G434" s="40">
        <v>60</v>
      </c>
      <c r="H434" s="40">
        <v>222567800</v>
      </c>
      <c r="I434" s="40" t="str">
        <f>VLOOKUP(A434,СПРАВОЧНИК!B:D,2,0)</f>
        <v>КОРЕЯ</v>
      </c>
      <c r="J434" s="40" t="str">
        <f>VLOOKUP(A434,СПРАВОЧНИК!B:D,3,0)</f>
        <v>ИНОМАРКИ</v>
      </c>
    </row>
    <row r="435" spans="1:10" x14ac:dyDescent="0.25">
      <c r="A435" s="65" t="s">
        <v>256</v>
      </c>
      <c r="B435" s="65" t="s">
        <v>946</v>
      </c>
      <c r="C435" s="65" t="s">
        <v>778</v>
      </c>
      <c r="D435" s="40">
        <v>2815000</v>
      </c>
      <c r="E435" s="40">
        <v>3</v>
      </c>
      <c r="F435" s="40">
        <v>8445000</v>
      </c>
      <c r="G435" s="40">
        <v>5</v>
      </c>
      <c r="H435" s="40">
        <v>14395000</v>
      </c>
      <c r="I435" s="40" t="str">
        <f>VLOOKUP(A435,СПРАВОЧНИК!B:D,2,0)</f>
        <v>КОРЕЯ</v>
      </c>
      <c r="J435" s="40" t="str">
        <f>VLOOKUP(A435,СПРАВОЧНИК!B:D,3,0)</f>
        <v>ИНОМАРКИ</v>
      </c>
    </row>
    <row r="436" spans="1:10" x14ac:dyDescent="0.25">
      <c r="A436" s="65" t="s">
        <v>256</v>
      </c>
      <c r="B436" s="65" t="s">
        <v>977</v>
      </c>
      <c r="C436" s="65" t="s">
        <v>809</v>
      </c>
      <c r="D436" s="40">
        <v>0</v>
      </c>
      <c r="E436" s="40"/>
      <c r="F436" s="40"/>
      <c r="G436" s="40">
        <v>1</v>
      </c>
      <c r="H436" s="40">
        <v>1650000</v>
      </c>
      <c r="I436" s="40" t="str">
        <f>VLOOKUP(A436,СПРАВОЧНИК!B:D,2,0)</f>
        <v>КОРЕЯ</v>
      </c>
      <c r="J436" s="40" t="str">
        <f>VLOOKUP(A436,СПРАВОЧНИК!B:D,3,0)</f>
        <v>ИНОМАРКИ</v>
      </c>
    </row>
    <row r="437" spans="1:10" x14ac:dyDescent="0.25">
      <c r="A437" s="65" t="s">
        <v>256</v>
      </c>
      <c r="B437" s="65" t="s">
        <v>1043</v>
      </c>
      <c r="C437" s="65" t="s">
        <v>773</v>
      </c>
      <c r="D437" s="40">
        <v>38000000</v>
      </c>
      <c r="E437" s="41">
        <v>16</v>
      </c>
      <c r="F437" s="41">
        <v>608000000</v>
      </c>
      <c r="G437" s="40">
        <v>22</v>
      </c>
      <c r="H437" s="40">
        <v>630550000</v>
      </c>
      <c r="I437" s="40" t="str">
        <f>VLOOKUP(A437,СПРАВОЧНИК!B:D,2,0)</f>
        <v>КОРЕЯ</v>
      </c>
      <c r="J437" s="40" t="str">
        <f>VLOOKUP(A437,СПРАВОЧНИК!B:D,3,0)</f>
        <v>ИНОМАРКИ</v>
      </c>
    </row>
    <row r="438" spans="1:10" x14ac:dyDescent="0.25">
      <c r="A438" s="65" t="s">
        <v>256</v>
      </c>
      <c r="B438" s="65" t="s">
        <v>264</v>
      </c>
      <c r="C438" s="65" t="s">
        <v>773</v>
      </c>
      <c r="D438" s="40">
        <v>4067827</v>
      </c>
      <c r="E438" s="40">
        <v>177</v>
      </c>
      <c r="F438" s="40">
        <v>720005379</v>
      </c>
      <c r="G438" s="40">
        <v>5783</v>
      </c>
      <c r="H438" s="40">
        <v>22990321928</v>
      </c>
      <c r="I438" s="40" t="str">
        <f>VLOOKUP(A438,СПРАВОЧНИК!B:D,2,0)</f>
        <v>КОРЕЯ</v>
      </c>
      <c r="J438" s="40" t="str">
        <f>VLOOKUP(A438,СПРАВОЧНИК!B:D,3,0)</f>
        <v>ИНОМАРКИ</v>
      </c>
    </row>
    <row r="439" spans="1:10" x14ac:dyDescent="0.25">
      <c r="A439" s="65" t="s">
        <v>256</v>
      </c>
      <c r="B439" s="65" t="s">
        <v>265</v>
      </c>
      <c r="C439" s="65" t="s">
        <v>775</v>
      </c>
      <c r="D439" s="40">
        <v>2908535</v>
      </c>
      <c r="E439" s="40">
        <v>39</v>
      </c>
      <c r="F439" s="40">
        <v>113432865</v>
      </c>
      <c r="G439" s="40">
        <v>1552</v>
      </c>
      <c r="H439" s="40">
        <v>4400042167</v>
      </c>
      <c r="I439" s="40" t="str">
        <f>VLOOKUP(A439,СПРАВОЧНИК!B:D,2,0)</f>
        <v>КОРЕЯ</v>
      </c>
      <c r="J439" s="40" t="str">
        <f>VLOOKUP(A439,СПРАВОЧНИК!B:D,3,0)</f>
        <v>ИНОМАРКИ</v>
      </c>
    </row>
    <row r="440" spans="1:10" x14ac:dyDescent="0.25">
      <c r="A440" s="65" t="s">
        <v>256</v>
      </c>
      <c r="B440" s="65" t="s">
        <v>266</v>
      </c>
      <c r="C440" s="65" t="s">
        <v>809</v>
      </c>
      <c r="D440" s="40">
        <v>6560000</v>
      </c>
      <c r="E440" s="41">
        <v>102</v>
      </c>
      <c r="F440" s="41">
        <v>669120000</v>
      </c>
      <c r="G440" s="40">
        <v>1904</v>
      </c>
      <c r="H440" s="40">
        <v>11849026180</v>
      </c>
      <c r="I440" s="40" t="str">
        <f>VLOOKUP(A440,СПРАВОЧНИК!B:D,2,0)</f>
        <v>КОРЕЯ</v>
      </c>
      <c r="J440" s="40" t="str">
        <f>VLOOKUP(A440,СПРАВОЧНИК!B:D,3,0)</f>
        <v>ИНОМАРКИ</v>
      </c>
    </row>
    <row r="441" spans="1:10" x14ac:dyDescent="0.25">
      <c r="A441" s="65" t="s">
        <v>256</v>
      </c>
      <c r="B441" s="65" t="s">
        <v>1147</v>
      </c>
      <c r="C441" s="65" t="s">
        <v>812</v>
      </c>
      <c r="D441" s="40">
        <v>3960000</v>
      </c>
      <c r="E441" s="40">
        <v>1</v>
      </c>
      <c r="F441" s="40">
        <v>3960000</v>
      </c>
      <c r="G441" s="40">
        <v>1</v>
      </c>
      <c r="H441" s="40">
        <v>3960000</v>
      </c>
      <c r="I441" s="40" t="str">
        <f>VLOOKUP(A441,СПРАВОЧНИК!B:D,2,0)</f>
        <v>КОРЕЯ</v>
      </c>
      <c r="J441" s="40" t="str">
        <f>VLOOKUP(A441,СПРАВОЧНИК!B:D,3,0)</f>
        <v>ИНОМАРКИ</v>
      </c>
    </row>
    <row r="442" spans="1:10" x14ac:dyDescent="0.25">
      <c r="A442" s="65" t="s">
        <v>256</v>
      </c>
      <c r="B442" s="65" t="s">
        <v>823</v>
      </c>
      <c r="C442" s="65" t="s">
        <v>814</v>
      </c>
      <c r="D442" s="40">
        <v>2155000</v>
      </c>
      <c r="E442" s="40">
        <v>12</v>
      </c>
      <c r="F442" s="40">
        <v>25860000</v>
      </c>
      <c r="G442" s="40">
        <v>130</v>
      </c>
      <c r="H442" s="40">
        <v>275041000</v>
      </c>
      <c r="I442" s="40" t="str">
        <f>VLOOKUP(A442,СПРАВОЧНИК!B:D,2,0)</f>
        <v>КОРЕЯ</v>
      </c>
      <c r="J442" s="40" t="str">
        <f>VLOOKUP(A442,СПРАВОЧНИК!B:D,3,0)</f>
        <v>ИНОМАРКИ</v>
      </c>
    </row>
    <row r="443" spans="1:10" x14ac:dyDescent="0.25">
      <c r="A443" s="65" t="s">
        <v>256</v>
      </c>
      <c r="B443" s="65" t="s">
        <v>824</v>
      </c>
      <c r="C443" s="65" t="s">
        <v>778</v>
      </c>
      <c r="D443" s="40">
        <v>2530909</v>
      </c>
      <c r="E443" s="40">
        <v>10</v>
      </c>
      <c r="F443" s="40">
        <v>25309090</v>
      </c>
      <c r="G443" s="40">
        <v>177</v>
      </c>
      <c r="H443" s="40">
        <v>217893090</v>
      </c>
      <c r="I443" s="40" t="str">
        <f>VLOOKUP(A443,СПРАВОЧНИК!B:D,2,0)</f>
        <v>КОРЕЯ</v>
      </c>
      <c r="J443" s="40" t="str">
        <f>VLOOKUP(A443,СПРАВОЧНИК!B:D,3,0)</f>
        <v>ИНОМАРКИ</v>
      </c>
    </row>
    <row r="444" spans="1:10" x14ac:dyDescent="0.25">
      <c r="A444" s="65" t="s">
        <v>256</v>
      </c>
      <c r="B444" s="65" t="s">
        <v>947</v>
      </c>
      <c r="C444" s="65" t="s">
        <v>773</v>
      </c>
      <c r="D444" s="40">
        <v>5150000</v>
      </c>
      <c r="E444" s="40">
        <v>2</v>
      </c>
      <c r="F444" s="40">
        <v>10300000</v>
      </c>
      <c r="G444" s="40">
        <v>3</v>
      </c>
      <c r="H444" s="40">
        <v>13270000</v>
      </c>
      <c r="I444" s="40" t="str">
        <f>VLOOKUP(A444,СПРАВОЧНИК!B:D,2,0)</f>
        <v>КОРЕЯ</v>
      </c>
      <c r="J444" s="40" t="str">
        <f>VLOOKUP(A444,СПРАВОЧНИК!B:D,3,0)</f>
        <v>ИНОМАРКИ</v>
      </c>
    </row>
    <row r="445" spans="1:10" x14ac:dyDescent="0.25">
      <c r="A445" s="65" t="s">
        <v>256</v>
      </c>
      <c r="B445" s="65" t="s">
        <v>1088</v>
      </c>
      <c r="C445" s="65" t="s">
        <v>775</v>
      </c>
      <c r="D445" s="40">
        <v>0</v>
      </c>
      <c r="E445" s="41"/>
      <c r="F445" s="41"/>
      <c r="G445" s="40">
        <v>1</v>
      </c>
      <c r="H445" s="40">
        <v>5853000</v>
      </c>
      <c r="I445" s="40" t="str">
        <f>VLOOKUP(A445,СПРАВОЧНИК!B:D,2,0)</f>
        <v>КОРЕЯ</v>
      </c>
      <c r="J445" s="40" t="str">
        <f>VLOOKUP(A445,СПРАВОЧНИК!B:D,3,0)</f>
        <v>ИНОМАРКИ</v>
      </c>
    </row>
    <row r="446" spans="1:10" x14ac:dyDescent="0.25">
      <c r="A446" s="65" t="s">
        <v>256</v>
      </c>
      <c r="B446" s="65" t="s">
        <v>825</v>
      </c>
      <c r="C446" s="65" t="s">
        <v>773</v>
      </c>
      <c r="D446" s="40">
        <v>1682890</v>
      </c>
      <c r="E446" s="41">
        <v>9</v>
      </c>
      <c r="F446" s="41">
        <v>15146010</v>
      </c>
      <c r="G446" s="40">
        <v>132</v>
      </c>
      <c r="H446" s="40">
        <v>199649648</v>
      </c>
      <c r="I446" s="40" t="str">
        <f>VLOOKUP(A446,СПРАВОЧНИК!B:D,2,0)</f>
        <v>КОРЕЯ</v>
      </c>
      <c r="J446" s="40" t="str">
        <f>VLOOKUP(A446,СПРАВОЧНИК!B:D,3,0)</f>
        <v>ИНОМАРКИ</v>
      </c>
    </row>
    <row r="447" spans="1:10" x14ac:dyDescent="0.25">
      <c r="A447" s="65" t="s">
        <v>256</v>
      </c>
      <c r="B447" s="65" t="s">
        <v>826</v>
      </c>
      <c r="C447" s="65" t="s">
        <v>773</v>
      </c>
      <c r="D447" s="40">
        <v>5283486</v>
      </c>
      <c r="E447" s="41">
        <v>155</v>
      </c>
      <c r="F447" s="41">
        <v>818940330</v>
      </c>
      <c r="G447" s="40">
        <v>2348</v>
      </c>
      <c r="H447" s="40">
        <v>12409580334</v>
      </c>
      <c r="I447" s="40" t="str">
        <f>VLOOKUP(A447,СПРАВОЧНИК!B:D,2,0)</f>
        <v>КОРЕЯ</v>
      </c>
      <c r="J447" s="40" t="str">
        <f>VLOOKUP(A447,СПРАВОЧНИК!B:D,3,0)</f>
        <v>ИНОМАРКИ</v>
      </c>
    </row>
    <row r="448" spans="1:10" x14ac:dyDescent="0.25">
      <c r="A448" s="65" t="s">
        <v>256</v>
      </c>
      <c r="B448" s="65" t="s">
        <v>827</v>
      </c>
      <c r="C448" s="65" t="s">
        <v>817</v>
      </c>
      <c r="D448" s="40">
        <v>1589667</v>
      </c>
      <c r="E448" s="40">
        <v>17</v>
      </c>
      <c r="F448" s="40">
        <v>27024339</v>
      </c>
      <c r="G448" s="40">
        <v>1779</v>
      </c>
      <c r="H448" s="40">
        <v>2839724184</v>
      </c>
      <c r="I448" s="40" t="str">
        <f>VLOOKUP(A448,СПРАВОЧНИК!B:D,2,0)</f>
        <v>КОРЕЯ</v>
      </c>
      <c r="J448" s="40" t="str">
        <f>VLOOKUP(A448,СПРАВОЧНИК!B:D,3,0)</f>
        <v>ИНОМАРКИ</v>
      </c>
    </row>
    <row r="449" spans="1:10" x14ac:dyDescent="0.25">
      <c r="A449" s="65" t="s">
        <v>256</v>
      </c>
      <c r="B449" s="65" t="s">
        <v>828</v>
      </c>
      <c r="C449" s="65" t="s">
        <v>773</v>
      </c>
      <c r="D449" s="40">
        <v>2902235</v>
      </c>
      <c r="E449" s="41">
        <v>315</v>
      </c>
      <c r="F449" s="41">
        <v>914204025</v>
      </c>
      <c r="G449" s="40">
        <v>8642</v>
      </c>
      <c r="H449" s="40">
        <v>27944565376</v>
      </c>
      <c r="I449" s="40" t="str">
        <f>VLOOKUP(A449,СПРАВОЧНИК!B:D,2,0)</f>
        <v>КОРЕЯ</v>
      </c>
      <c r="J449" s="40" t="str">
        <f>VLOOKUP(A449,СПРАВОЧНИК!B:D,3,0)</f>
        <v>ИНОМАРКИ</v>
      </c>
    </row>
    <row r="450" spans="1:10" x14ac:dyDescent="0.25">
      <c r="A450" s="65" t="s">
        <v>256</v>
      </c>
      <c r="B450" s="65" t="s">
        <v>1051</v>
      </c>
      <c r="C450" s="65" t="s">
        <v>776</v>
      </c>
      <c r="D450" s="40">
        <v>0</v>
      </c>
      <c r="E450" s="40"/>
      <c r="F450" s="40"/>
      <c r="G450" s="40">
        <v>1</v>
      </c>
      <c r="H450" s="40">
        <v>1459000</v>
      </c>
      <c r="I450" s="40" t="str">
        <f>VLOOKUP(A450,СПРАВОЧНИК!B:D,2,0)</f>
        <v>КОРЕЯ</v>
      </c>
      <c r="J450" s="40" t="str">
        <f>VLOOKUP(A450,СПРАВОЧНИК!B:D,3,0)</f>
        <v>ИНОМАРКИ</v>
      </c>
    </row>
    <row r="451" spans="1:10" x14ac:dyDescent="0.25">
      <c r="A451" s="65" t="s">
        <v>256</v>
      </c>
      <c r="B451" s="65" t="s">
        <v>829</v>
      </c>
      <c r="C451" s="65" t="s">
        <v>773</v>
      </c>
      <c r="D451" s="40">
        <v>3699000</v>
      </c>
      <c r="E451" s="40">
        <v>2</v>
      </c>
      <c r="F451" s="40">
        <v>7398000</v>
      </c>
      <c r="G451" s="40">
        <v>5</v>
      </c>
      <c r="H451" s="40">
        <v>16173000</v>
      </c>
      <c r="I451" s="40" t="str">
        <f>VLOOKUP(A451,СПРАВОЧНИК!B:D,2,0)</f>
        <v>КОРЕЯ</v>
      </c>
      <c r="J451" s="40" t="str">
        <f>VLOOKUP(A451,СПРАВОЧНИК!B:D,3,0)</f>
        <v>ИНОМАРКИ</v>
      </c>
    </row>
    <row r="452" spans="1:10" x14ac:dyDescent="0.25">
      <c r="A452" s="65" t="s">
        <v>256</v>
      </c>
      <c r="B452" s="65" t="s">
        <v>948</v>
      </c>
      <c r="C452" s="65" t="s">
        <v>817</v>
      </c>
      <c r="D452" s="40">
        <v>0</v>
      </c>
      <c r="E452" s="40"/>
      <c r="F452" s="40"/>
      <c r="G452" s="40">
        <v>1</v>
      </c>
      <c r="H452" s="40">
        <v>1999000</v>
      </c>
      <c r="I452" s="40" t="str">
        <f>VLOOKUP(A452,СПРАВОЧНИК!B:D,2,0)</f>
        <v>КОРЕЯ</v>
      </c>
      <c r="J452" s="40" t="str">
        <f>VLOOKUP(A452,СПРАВОЧНИК!B:D,3,0)</f>
        <v>ИНОМАРКИ</v>
      </c>
    </row>
    <row r="453" spans="1:10" x14ac:dyDescent="0.25">
      <c r="A453" s="65" t="s">
        <v>267</v>
      </c>
      <c r="B453" s="65" t="s">
        <v>268</v>
      </c>
      <c r="C453" s="65" t="s">
        <v>775</v>
      </c>
      <c r="D453" s="40">
        <v>2690000</v>
      </c>
      <c r="E453" s="40">
        <v>1</v>
      </c>
      <c r="F453" s="40">
        <v>2690000</v>
      </c>
      <c r="G453" s="40">
        <v>16</v>
      </c>
      <c r="H453" s="40">
        <v>116321665</v>
      </c>
      <c r="I453" s="40" t="str">
        <f>VLOOKUP(A453,СПРАВОЧНИК!B:D,2,0)</f>
        <v>ЯПОНИЯ</v>
      </c>
      <c r="J453" s="40" t="str">
        <f>VLOOKUP(A453,СПРАВОЧНИК!B:D,3,0)</f>
        <v>ИНОМАРКИ</v>
      </c>
    </row>
    <row r="454" spans="1:10" x14ac:dyDescent="0.25">
      <c r="A454" s="65" t="s">
        <v>267</v>
      </c>
      <c r="B454" s="65" t="s">
        <v>619</v>
      </c>
      <c r="C454" s="65" t="s">
        <v>775</v>
      </c>
      <c r="D454" s="40">
        <v>0</v>
      </c>
      <c r="E454" s="40"/>
      <c r="F454" s="40"/>
      <c r="G454" s="40">
        <v>3</v>
      </c>
      <c r="H454" s="40">
        <v>21514000</v>
      </c>
      <c r="I454" s="40" t="str">
        <f>VLOOKUP(A454,СПРАВОЧНИК!B:D,2,0)</f>
        <v>ЯПОНИЯ</v>
      </c>
      <c r="J454" s="40" t="str">
        <f>VLOOKUP(A454,СПРАВОЧНИК!B:D,3,0)</f>
        <v>ИНОМАРКИ</v>
      </c>
    </row>
    <row r="455" spans="1:10" x14ac:dyDescent="0.25">
      <c r="A455" s="65" t="s">
        <v>267</v>
      </c>
      <c r="B455" s="65" t="s">
        <v>830</v>
      </c>
      <c r="C455" s="65" t="s">
        <v>773</v>
      </c>
      <c r="D455" s="40">
        <v>4840000</v>
      </c>
      <c r="E455" s="40">
        <v>17</v>
      </c>
      <c r="F455" s="40">
        <v>82280000</v>
      </c>
      <c r="G455" s="40">
        <v>133</v>
      </c>
      <c r="H455" s="40">
        <v>643720000</v>
      </c>
      <c r="I455" s="40" t="str">
        <f>VLOOKUP(A455,СПРАВОЧНИК!B:D,2,0)</f>
        <v>ЯПОНИЯ</v>
      </c>
      <c r="J455" s="40" t="str">
        <f>VLOOKUP(A455,СПРАВОЧНИК!B:D,3,0)</f>
        <v>ИНОМАРКИ</v>
      </c>
    </row>
    <row r="456" spans="1:10" x14ac:dyDescent="0.25">
      <c r="A456" s="65" t="s">
        <v>267</v>
      </c>
      <c r="B456" s="65" t="s">
        <v>269</v>
      </c>
      <c r="C456" s="65" t="s">
        <v>773</v>
      </c>
      <c r="D456" s="40">
        <v>9250000</v>
      </c>
      <c r="E456" s="40">
        <v>10</v>
      </c>
      <c r="F456" s="40">
        <v>92500000</v>
      </c>
      <c r="G456" s="40">
        <v>78</v>
      </c>
      <c r="H456" s="40">
        <v>626290000</v>
      </c>
      <c r="I456" s="40" t="str">
        <f>VLOOKUP(A456,СПРАВОЧНИК!B:D,2,0)</f>
        <v>ЯПОНИЯ</v>
      </c>
      <c r="J456" s="40" t="str">
        <f>VLOOKUP(A456,СПРАВОЧНИК!B:D,3,0)</f>
        <v>ИНОМАРКИ</v>
      </c>
    </row>
    <row r="457" spans="1:10" x14ac:dyDescent="0.25">
      <c r="A457" s="65" t="s">
        <v>267</v>
      </c>
      <c r="B457" s="65" t="s">
        <v>831</v>
      </c>
      <c r="C457" s="65" t="s">
        <v>773</v>
      </c>
      <c r="D457" s="40">
        <v>3675000</v>
      </c>
      <c r="E457" s="40">
        <v>6</v>
      </c>
      <c r="F457" s="40">
        <v>22050000</v>
      </c>
      <c r="G457" s="40">
        <v>49</v>
      </c>
      <c r="H457" s="40">
        <v>179275000</v>
      </c>
      <c r="I457" s="40" t="str">
        <f>VLOOKUP(A457,СПРАВОЧНИК!B:D,2,0)</f>
        <v>ЯПОНИЯ</v>
      </c>
      <c r="J457" s="40" t="str">
        <f>VLOOKUP(A457,СПРАВОЧНИК!B:D,3,0)</f>
        <v>ИНОМАРКИ</v>
      </c>
    </row>
    <row r="458" spans="1:10" x14ac:dyDescent="0.25">
      <c r="A458" s="65" t="s">
        <v>267</v>
      </c>
      <c r="B458" s="65" t="s">
        <v>832</v>
      </c>
      <c r="C458" s="65" t="s">
        <v>773</v>
      </c>
      <c r="D458" s="40">
        <v>6875000</v>
      </c>
      <c r="E458" s="40">
        <v>3</v>
      </c>
      <c r="F458" s="40">
        <v>20625000</v>
      </c>
      <c r="G458" s="40">
        <v>117</v>
      </c>
      <c r="H458" s="40">
        <v>804375000</v>
      </c>
      <c r="I458" s="40" t="str">
        <f>VLOOKUP(A458,СПРАВОЧНИК!B:D,2,0)</f>
        <v>ЯПОНИЯ</v>
      </c>
      <c r="J458" s="40" t="str">
        <f>VLOOKUP(A458,СПРАВОЧНИК!B:D,3,0)</f>
        <v>ИНОМАРКИ</v>
      </c>
    </row>
    <row r="459" spans="1:10" x14ac:dyDescent="0.25">
      <c r="A459" s="65" t="s">
        <v>270</v>
      </c>
      <c r="B459" s="65" t="s">
        <v>949</v>
      </c>
      <c r="C459" s="65" t="s">
        <v>814</v>
      </c>
      <c r="D459" s="40">
        <v>0</v>
      </c>
      <c r="E459" s="40"/>
      <c r="F459" s="40"/>
      <c r="G459" s="40">
        <v>13</v>
      </c>
      <c r="H459" s="40">
        <v>20634000</v>
      </c>
      <c r="I459" s="40" t="str">
        <f>VLOOKUP(A459,СПРАВОЧНИК!B:D,2,0)</f>
        <v>ИРАН</v>
      </c>
      <c r="J459" s="40" t="str">
        <f>VLOOKUP(A459,СПРАВОЧНИК!B:D,3,0)</f>
        <v>ИНОМАРКИ</v>
      </c>
    </row>
    <row r="460" spans="1:10" x14ac:dyDescent="0.25">
      <c r="A460" s="65" t="s">
        <v>270</v>
      </c>
      <c r="B460" s="65" t="s">
        <v>271</v>
      </c>
      <c r="C460" s="65" t="s">
        <v>775</v>
      </c>
      <c r="D460" s="40">
        <v>5600000</v>
      </c>
      <c r="E460" s="40">
        <v>6</v>
      </c>
      <c r="F460" s="40">
        <v>33600000</v>
      </c>
      <c r="G460" s="40">
        <v>18</v>
      </c>
      <c r="H460" s="40">
        <v>51647800</v>
      </c>
      <c r="I460" s="40" t="str">
        <f>VLOOKUP(A460,СПРАВОЧНИК!B:D,2,0)</f>
        <v>ИРАН</v>
      </c>
      <c r="J460" s="40" t="str">
        <f>VLOOKUP(A460,СПРАВОЧНИК!B:D,3,0)</f>
        <v>ИНОМАРКИ</v>
      </c>
    </row>
    <row r="461" spans="1:10" x14ac:dyDescent="0.25">
      <c r="A461" s="65" t="s">
        <v>270</v>
      </c>
      <c r="B461" s="65" t="s">
        <v>673</v>
      </c>
      <c r="C461" s="65" t="s">
        <v>778</v>
      </c>
      <c r="D461" s="40">
        <v>0</v>
      </c>
      <c r="E461" s="41"/>
      <c r="F461" s="41"/>
      <c r="G461" s="40">
        <v>1</v>
      </c>
      <c r="H461" s="40">
        <v>1560000</v>
      </c>
      <c r="I461" s="40" t="str">
        <f>VLOOKUP(A461,СПРАВОЧНИК!B:D,2,0)</f>
        <v>ИРАН</v>
      </c>
      <c r="J461" s="40" t="str">
        <f>VLOOKUP(A461,СПРАВОЧНИК!B:D,3,0)</f>
        <v>ИНОМАРКИ</v>
      </c>
    </row>
    <row r="462" spans="1:10" x14ac:dyDescent="0.25">
      <c r="A462" s="65" t="s">
        <v>270</v>
      </c>
      <c r="B462" s="65" t="s">
        <v>272</v>
      </c>
      <c r="C462" s="65" t="s">
        <v>778</v>
      </c>
      <c r="D462" s="40">
        <v>4929000</v>
      </c>
      <c r="E462" s="40">
        <v>1</v>
      </c>
      <c r="F462" s="40">
        <v>4929000</v>
      </c>
      <c r="G462" s="40">
        <v>79</v>
      </c>
      <c r="H462" s="40">
        <v>137002000</v>
      </c>
      <c r="I462" s="40" t="str">
        <f>VLOOKUP(A462,СПРАВОЧНИК!B:D,2,0)</f>
        <v>ИРАН</v>
      </c>
      <c r="J462" s="40" t="str">
        <f>VLOOKUP(A462,СПРАВОЧНИК!B:D,3,0)</f>
        <v>ИНОМАРКИ</v>
      </c>
    </row>
    <row r="463" spans="1:10" x14ac:dyDescent="0.25">
      <c r="A463" s="65" t="s">
        <v>273</v>
      </c>
      <c r="B463" s="65" t="s">
        <v>1148</v>
      </c>
      <c r="C463" s="65" t="s">
        <v>812</v>
      </c>
      <c r="D463" s="40">
        <v>3456782</v>
      </c>
      <c r="E463" s="40">
        <v>1</v>
      </c>
      <c r="F463" s="40">
        <v>3456782</v>
      </c>
      <c r="G463" s="40">
        <v>1</v>
      </c>
      <c r="H463" s="40">
        <v>3456782</v>
      </c>
      <c r="I463" s="40" t="str">
        <f>VLOOKUP(A463,СПРАВОЧНИК!B:D,2,0)</f>
        <v>ЯПОНИЯ</v>
      </c>
      <c r="J463" s="40" t="str">
        <f>VLOOKUP(A463,СПРАВОЧНИК!B:D,3,0)</f>
        <v>ИНОМАРКИ</v>
      </c>
    </row>
    <row r="464" spans="1:10" x14ac:dyDescent="0.25">
      <c r="A464" s="65" t="s">
        <v>273</v>
      </c>
      <c r="B464" s="65" t="s">
        <v>274</v>
      </c>
      <c r="C464" s="65" t="s">
        <v>773</v>
      </c>
      <c r="D464" s="40">
        <v>5600000</v>
      </c>
      <c r="E464" s="41">
        <v>2</v>
      </c>
      <c r="F464" s="41">
        <v>11200000</v>
      </c>
      <c r="G464" s="40">
        <v>36</v>
      </c>
      <c r="H464" s="40">
        <v>199917000</v>
      </c>
      <c r="I464" s="40" t="str">
        <f>VLOOKUP(A464,СПРАВОЧНИК!B:D,2,0)</f>
        <v>ЯПОНИЯ</v>
      </c>
      <c r="J464" s="40" t="str">
        <f>VLOOKUP(A464,СПРАВОЧНИК!B:D,3,0)</f>
        <v>ИНОМАРКИ</v>
      </c>
    </row>
    <row r="465" spans="1:10" x14ac:dyDescent="0.25">
      <c r="A465" s="65" t="s">
        <v>275</v>
      </c>
      <c r="B465" s="65" t="s">
        <v>276</v>
      </c>
      <c r="C465" s="65" t="s">
        <v>809</v>
      </c>
      <c r="D465" s="40">
        <v>1181000</v>
      </c>
      <c r="E465" s="40">
        <v>1</v>
      </c>
      <c r="F465" s="40">
        <v>1181000</v>
      </c>
      <c r="G465" s="40">
        <v>401</v>
      </c>
      <c r="H465" s="40">
        <v>363905000</v>
      </c>
      <c r="I465" s="40" t="str">
        <f>VLOOKUP(A465,СПРАВОЧНИК!B:D,2,0)</f>
        <v>КИТАЙ</v>
      </c>
      <c r="J465" s="40" t="str">
        <f>VLOOKUP(A465,СПРАВОЧНИК!B:D,3,0)</f>
        <v>ИНОМАРКИ</v>
      </c>
    </row>
    <row r="466" spans="1:10" x14ac:dyDescent="0.25">
      <c r="A466" s="65" t="s">
        <v>275</v>
      </c>
      <c r="B466" s="65" t="s">
        <v>277</v>
      </c>
      <c r="C466" s="65" t="s">
        <v>775</v>
      </c>
      <c r="D466" s="40">
        <v>2599000</v>
      </c>
      <c r="E466" s="40">
        <v>337</v>
      </c>
      <c r="F466" s="40">
        <v>875863000</v>
      </c>
      <c r="G466" s="40">
        <v>6930</v>
      </c>
      <c r="H466" s="40">
        <v>15471615000</v>
      </c>
      <c r="I466" s="40" t="str">
        <f>VLOOKUP(A466,СПРАВОЧНИК!B:D,2,0)</f>
        <v>КИТАЙ</v>
      </c>
      <c r="J466" s="40" t="str">
        <f>VLOOKUP(A466,СПРАВОЧНИК!B:D,3,0)</f>
        <v>ИНОМАРКИ</v>
      </c>
    </row>
    <row r="467" spans="1:10" x14ac:dyDescent="0.25">
      <c r="A467" s="65" t="s">
        <v>275</v>
      </c>
      <c r="B467" s="65" t="s">
        <v>278</v>
      </c>
      <c r="C467" s="65" t="s">
        <v>773</v>
      </c>
      <c r="D467" s="40">
        <v>0</v>
      </c>
      <c r="E467" s="40"/>
      <c r="F467" s="40"/>
      <c r="G467" s="40">
        <v>631</v>
      </c>
      <c r="H467" s="40">
        <v>1454718984</v>
      </c>
      <c r="I467" s="40" t="str">
        <f>VLOOKUP(A467,СПРАВОЧНИК!B:D,2,0)</f>
        <v>КИТАЙ</v>
      </c>
      <c r="J467" s="40" t="str">
        <f>VLOOKUP(A467,СПРАВОЧНИК!B:D,3,0)</f>
        <v>ИНОМАРКИ</v>
      </c>
    </row>
    <row r="468" spans="1:10" x14ac:dyDescent="0.25">
      <c r="A468" s="65" t="s">
        <v>275</v>
      </c>
      <c r="B468" s="65" t="s">
        <v>727</v>
      </c>
      <c r="C468" s="65" t="s">
        <v>773</v>
      </c>
      <c r="D468" s="40">
        <v>2929000</v>
      </c>
      <c r="E468" s="40">
        <v>243</v>
      </c>
      <c r="F468" s="40">
        <v>711747000</v>
      </c>
      <c r="G468" s="40">
        <v>1422</v>
      </c>
      <c r="H468" s="40">
        <v>3965232000</v>
      </c>
      <c r="I468" s="40" t="str">
        <f>VLOOKUP(A468,СПРАВОЧНИК!B:D,2,0)</f>
        <v>КИТАЙ</v>
      </c>
      <c r="J468" s="40" t="str">
        <f>VLOOKUP(A468,СПРАВОЧНИК!B:D,3,0)</f>
        <v>ИНОМАРКИ</v>
      </c>
    </row>
    <row r="469" spans="1:10" x14ac:dyDescent="0.25">
      <c r="A469" s="65" t="s">
        <v>275</v>
      </c>
      <c r="B469" s="65" t="s">
        <v>279</v>
      </c>
      <c r="C469" s="65" t="s">
        <v>773</v>
      </c>
      <c r="D469" s="40">
        <v>0</v>
      </c>
      <c r="E469" s="41"/>
      <c r="F469" s="41"/>
      <c r="G469" s="40">
        <v>9</v>
      </c>
      <c r="H469" s="40">
        <v>10214000</v>
      </c>
      <c r="I469" s="40" t="str">
        <f>VLOOKUP(A469,СПРАВОЧНИК!B:D,2,0)</f>
        <v>КИТАЙ</v>
      </c>
      <c r="J469" s="40" t="str">
        <f>VLOOKUP(A469,СПРАВОЧНИК!B:D,3,0)</f>
        <v>ИНОМАРКИ</v>
      </c>
    </row>
    <row r="470" spans="1:10" x14ac:dyDescent="0.25">
      <c r="A470" s="65" t="s">
        <v>275</v>
      </c>
      <c r="B470" s="65" t="s">
        <v>280</v>
      </c>
      <c r="C470" s="65" t="s">
        <v>773</v>
      </c>
      <c r="D470" s="40">
        <v>2450000</v>
      </c>
      <c r="E470" s="40">
        <v>5</v>
      </c>
      <c r="F470" s="40">
        <v>12250000</v>
      </c>
      <c r="G470" s="40">
        <v>143</v>
      </c>
      <c r="H470" s="40">
        <v>370640000</v>
      </c>
      <c r="I470" s="40" t="str">
        <f>VLOOKUP(A470,СПРАВОЧНИК!B:D,2,0)</f>
        <v>КИТАЙ</v>
      </c>
      <c r="J470" s="40" t="str">
        <f>VLOOKUP(A470,СПРАВОЧНИК!B:D,3,0)</f>
        <v>ИНОМАРКИ</v>
      </c>
    </row>
    <row r="471" spans="1:10" x14ac:dyDescent="0.25">
      <c r="A471" s="65" t="s">
        <v>275</v>
      </c>
      <c r="B471" s="65" t="s">
        <v>281</v>
      </c>
      <c r="C471" s="65" t="s">
        <v>773</v>
      </c>
      <c r="D471" s="40">
        <v>0</v>
      </c>
      <c r="E471" s="40"/>
      <c r="F471" s="40"/>
      <c r="G471" s="40">
        <v>1</v>
      </c>
      <c r="H471" s="40">
        <v>1519000</v>
      </c>
      <c r="I471" s="40" t="str">
        <f>VLOOKUP(A471,СПРАВОЧНИК!B:D,2,0)</f>
        <v>КИТАЙ</v>
      </c>
      <c r="J471" s="40" t="str">
        <f>VLOOKUP(A471,СПРАВОЧНИК!B:D,3,0)</f>
        <v>ИНОМАРКИ</v>
      </c>
    </row>
    <row r="472" spans="1:10" x14ac:dyDescent="0.25">
      <c r="A472" s="65" t="s">
        <v>275</v>
      </c>
      <c r="B472" s="65" t="s">
        <v>282</v>
      </c>
      <c r="C472" s="65" t="s">
        <v>773</v>
      </c>
      <c r="D472" s="40">
        <v>1929000</v>
      </c>
      <c r="E472" s="41">
        <v>58</v>
      </c>
      <c r="F472" s="41">
        <v>111882000</v>
      </c>
      <c r="G472" s="40">
        <v>87</v>
      </c>
      <c r="H472" s="40">
        <v>157968000</v>
      </c>
      <c r="I472" s="40" t="str">
        <f>VLOOKUP(A472,СПРАВОЧНИК!B:D,2,0)</f>
        <v>КИТАЙ</v>
      </c>
      <c r="J472" s="40" t="str">
        <f>VLOOKUP(A472,СПРАВОЧНИК!B:D,3,0)</f>
        <v>ИНОМАРКИ</v>
      </c>
    </row>
    <row r="473" spans="1:10" x14ac:dyDescent="0.25">
      <c r="A473" s="65" t="s">
        <v>275</v>
      </c>
      <c r="B473" s="65" t="s">
        <v>283</v>
      </c>
      <c r="C473" s="65" t="s">
        <v>773</v>
      </c>
      <c r="D473" s="40">
        <v>0</v>
      </c>
      <c r="E473" s="40"/>
      <c r="F473" s="40"/>
      <c r="G473" s="40">
        <v>1</v>
      </c>
      <c r="H473" s="40">
        <v>1449000</v>
      </c>
      <c r="I473" s="40" t="str">
        <f>VLOOKUP(A473,СПРАВОЧНИК!B:D,2,0)</f>
        <v>КИТАЙ</v>
      </c>
      <c r="J473" s="40" t="str">
        <f>VLOOKUP(A473,СПРАВОЧНИК!B:D,3,0)</f>
        <v>ИНОМАРКИ</v>
      </c>
    </row>
    <row r="474" spans="1:10" x14ac:dyDescent="0.25">
      <c r="A474" s="65" t="s">
        <v>1071</v>
      </c>
      <c r="B474" s="65" t="s">
        <v>1072</v>
      </c>
      <c r="C474" s="65" t="s">
        <v>773</v>
      </c>
      <c r="D474" s="40">
        <v>3339900</v>
      </c>
      <c r="E474" s="40">
        <v>1304</v>
      </c>
      <c r="F474" s="40">
        <v>4355229600</v>
      </c>
      <c r="G474" s="40">
        <v>2939</v>
      </c>
      <c r="H474" s="40">
        <v>8956473000</v>
      </c>
      <c r="I474" s="40" t="str">
        <f>VLOOKUP(A474,СПРАВОЧНИК!B:D,2,0)</f>
        <v>КИТАЙ</v>
      </c>
      <c r="J474" s="40" t="str">
        <f>VLOOKUP(A474,СПРАВОЧНИК!B:D,3,0)</f>
        <v>ИНОМАРКИ</v>
      </c>
    </row>
    <row r="475" spans="1:10" x14ac:dyDescent="0.25">
      <c r="A475" s="65" t="s">
        <v>284</v>
      </c>
      <c r="B475" s="65" t="s">
        <v>285</v>
      </c>
      <c r="C475" s="65" t="s">
        <v>773</v>
      </c>
      <c r="D475" s="40">
        <v>4321000</v>
      </c>
      <c r="E475" s="41">
        <v>1</v>
      </c>
      <c r="F475" s="41">
        <v>4321000</v>
      </c>
      <c r="G475" s="40">
        <v>10</v>
      </c>
      <c r="H475" s="40">
        <v>41448000</v>
      </c>
      <c r="I475" s="40" t="str">
        <f>VLOOKUP(A475,СПРАВОЧНИК!B:D,2,0)</f>
        <v>ЕВРОПА</v>
      </c>
      <c r="J475" s="40" t="str">
        <f>VLOOKUP(A475,СПРАВОЧНИК!B:D,3,0)</f>
        <v>ИНОМАРКИ</v>
      </c>
    </row>
    <row r="476" spans="1:10" x14ac:dyDescent="0.25">
      <c r="A476" s="65" t="s">
        <v>284</v>
      </c>
      <c r="B476" s="65" t="s">
        <v>286</v>
      </c>
      <c r="C476" s="65" t="s">
        <v>773</v>
      </c>
      <c r="D476" s="40">
        <v>4814000</v>
      </c>
      <c r="E476" s="40">
        <v>6</v>
      </c>
      <c r="F476" s="40">
        <v>28884000</v>
      </c>
      <c r="G476" s="40">
        <v>69</v>
      </c>
      <c r="H476" s="40">
        <v>323885170</v>
      </c>
      <c r="I476" s="40" t="str">
        <f>VLOOKUP(A476,СПРАВОЧНИК!B:D,2,0)</f>
        <v>ЕВРОПА</v>
      </c>
      <c r="J476" s="40" t="str">
        <f>VLOOKUP(A476,СПРАВОЧНИК!B:D,3,0)</f>
        <v>ИНОМАРКИ</v>
      </c>
    </row>
    <row r="477" spans="1:10" x14ac:dyDescent="0.25">
      <c r="A477" s="65" t="s">
        <v>284</v>
      </c>
      <c r="B477" s="65" t="s">
        <v>287</v>
      </c>
      <c r="C477" s="65" t="s">
        <v>776</v>
      </c>
      <c r="D477" s="40">
        <v>9576000</v>
      </c>
      <c r="E477" s="40">
        <v>1</v>
      </c>
      <c r="F477" s="40">
        <v>9576000</v>
      </c>
      <c r="G477" s="40">
        <v>3</v>
      </c>
      <c r="H477" s="40">
        <v>26000000</v>
      </c>
      <c r="I477" s="40" t="str">
        <f>VLOOKUP(A477,СПРАВОЧНИК!B:D,2,0)</f>
        <v>ЕВРОПА</v>
      </c>
      <c r="J477" s="40" t="str">
        <f>VLOOKUP(A477,СПРАВОЧНИК!B:D,3,0)</f>
        <v>ИНОМАРКИ</v>
      </c>
    </row>
    <row r="478" spans="1:10" x14ac:dyDescent="0.25">
      <c r="A478" s="65" t="s">
        <v>284</v>
      </c>
      <c r="B478" s="65" t="s">
        <v>288</v>
      </c>
      <c r="C478" s="65" t="s">
        <v>773</v>
      </c>
      <c r="D478" s="40">
        <v>7534000</v>
      </c>
      <c r="E478" s="40">
        <v>1</v>
      </c>
      <c r="F478" s="40">
        <v>7534000</v>
      </c>
      <c r="G478" s="40">
        <v>7</v>
      </c>
      <c r="H478" s="40">
        <v>52738000</v>
      </c>
      <c r="I478" s="40" t="str">
        <f>VLOOKUP(A478,СПРАВОЧНИК!B:D,2,0)</f>
        <v>ЕВРОПА</v>
      </c>
      <c r="J478" s="40" t="str">
        <f>VLOOKUP(A478,СПРАВОЧНИК!B:D,3,0)</f>
        <v>ИНОМАРКИ</v>
      </c>
    </row>
    <row r="479" spans="1:10" x14ac:dyDescent="0.25">
      <c r="A479" s="65" t="s">
        <v>284</v>
      </c>
      <c r="B479" s="65" t="s">
        <v>1007</v>
      </c>
      <c r="C479" s="65" t="s">
        <v>775</v>
      </c>
      <c r="D479" s="40">
        <v>2462000</v>
      </c>
      <c r="E479" s="40">
        <v>1</v>
      </c>
      <c r="F479" s="40">
        <v>2462000</v>
      </c>
      <c r="G479" s="40">
        <v>2</v>
      </c>
      <c r="H479" s="40">
        <v>4924000</v>
      </c>
      <c r="I479" s="40" t="str">
        <f>VLOOKUP(A479,СПРАВОЧНИК!B:D,2,0)</f>
        <v>ЕВРОПА</v>
      </c>
      <c r="J479" s="40" t="str">
        <f>VLOOKUP(A479,СПРАВОЧНИК!B:D,3,0)</f>
        <v>ИНОМАРКИ</v>
      </c>
    </row>
    <row r="480" spans="1:10" x14ac:dyDescent="0.25">
      <c r="A480" s="65" t="s">
        <v>284</v>
      </c>
      <c r="B480" s="65" t="s">
        <v>289</v>
      </c>
      <c r="C480" s="65" t="s">
        <v>774</v>
      </c>
      <c r="D480" s="40">
        <v>5267667</v>
      </c>
      <c r="E480" s="40">
        <v>1</v>
      </c>
      <c r="F480" s="40">
        <v>5267667</v>
      </c>
      <c r="G480" s="40">
        <v>6</v>
      </c>
      <c r="H480" s="40">
        <v>25412667</v>
      </c>
      <c r="I480" s="40" t="str">
        <f>VLOOKUP(A480,СПРАВОЧНИК!B:D,2,0)</f>
        <v>ЕВРОПА</v>
      </c>
      <c r="J480" s="40" t="str">
        <f>VLOOKUP(A480,СПРАВОЧНИК!B:D,3,0)</f>
        <v>ИНОМАРКИ</v>
      </c>
    </row>
    <row r="481" spans="1:10" x14ac:dyDescent="0.25">
      <c r="A481" s="65" t="s">
        <v>290</v>
      </c>
      <c r="B481" s="65" t="s">
        <v>291</v>
      </c>
      <c r="C481" s="65" t="s">
        <v>773</v>
      </c>
      <c r="D481" s="40">
        <v>0</v>
      </c>
      <c r="E481" s="40"/>
      <c r="F481" s="40"/>
      <c r="G481" s="40">
        <v>7</v>
      </c>
      <c r="H481" s="40">
        <v>22394778</v>
      </c>
      <c r="I481" s="40" t="str">
        <f>VLOOKUP(A481,СПРАВОЧНИК!B:D,2,0)</f>
        <v>США</v>
      </c>
      <c r="J481" s="40" t="str">
        <f>VLOOKUP(A481,СПРАВОЧНИК!B:D,3,0)</f>
        <v>ИНОМАРКИ</v>
      </c>
    </row>
    <row r="482" spans="1:10" x14ac:dyDescent="0.25">
      <c r="A482" s="65" t="s">
        <v>290</v>
      </c>
      <c r="B482" s="65" t="s">
        <v>292</v>
      </c>
      <c r="C482" s="65" t="s">
        <v>773</v>
      </c>
      <c r="D482" s="40">
        <v>3410000</v>
      </c>
      <c r="E482" s="41">
        <v>2</v>
      </c>
      <c r="F482" s="41">
        <v>6820000</v>
      </c>
      <c r="G482" s="40">
        <v>50</v>
      </c>
      <c r="H482" s="40">
        <v>164230000</v>
      </c>
      <c r="I482" s="40" t="str">
        <f>VLOOKUP(A482,СПРАВОЧНИК!B:D,2,0)</f>
        <v>США</v>
      </c>
      <c r="J482" s="40" t="str">
        <f>VLOOKUP(A482,СПРАВОЧНИК!B:D,3,0)</f>
        <v>ИНОМАРКИ</v>
      </c>
    </row>
    <row r="483" spans="1:10" x14ac:dyDescent="0.25">
      <c r="A483" s="65" t="s">
        <v>290</v>
      </c>
      <c r="B483" s="65" t="s">
        <v>293</v>
      </c>
      <c r="C483" s="65" t="s">
        <v>773</v>
      </c>
      <c r="D483" s="40">
        <v>7160000</v>
      </c>
      <c r="E483" s="40">
        <v>22</v>
      </c>
      <c r="F483" s="40">
        <v>157520000</v>
      </c>
      <c r="G483" s="40">
        <v>536</v>
      </c>
      <c r="H483" s="40">
        <v>3219019330</v>
      </c>
      <c r="I483" s="40" t="str">
        <f>VLOOKUP(A483,СПРАВОЧНИК!B:D,2,0)</f>
        <v>США</v>
      </c>
      <c r="J483" s="40" t="str">
        <f>VLOOKUP(A483,СПРАВОЧНИК!B:D,3,0)</f>
        <v>ИНОМАРКИ</v>
      </c>
    </row>
    <row r="484" spans="1:10" x14ac:dyDescent="0.25">
      <c r="A484" s="65" t="s">
        <v>290</v>
      </c>
      <c r="B484" s="65" t="s">
        <v>294</v>
      </c>
      <c r="C484" s="65" t="s">
        <v>773</v>
      </c>
      <c r="D484" s="40">
        <v>2392333</v>
      </c>
      <c r="E484" s="41">
        <v>2</v>
      </c>
      <c r="F484" s="41">
        <v>4784666</v>
      </c>
      <c r="G484" s="40">
        <v>12</v>
      </c>
      <c r="H484" s="40">
        <v>29092166</v>
      </c>
      <c r="I484" s="40" t="str">
        <f>VLOOKUP(A484,СПРАВОЧНИК!B:D,2,0)</f>
        <v>США</v>
      </c>
      <c r="J484" s="40" t="str">
        <f>VLOOKUP(A484,СПРАВОЧНИК!B:D,3,0)</f>
        <v>ИНОМАРКИ</v>
      </c>
    </row>
    <row r="485" spans="1:10" x14ac:dyDescent="0.25">
      <c r="A485" s="65" t="s">
        <v>290</v>
      </c>
      <c r="B485" s="65" t="s">
        <v>295</v>
      </c>
      <c r="C485" s="65" t="s">
        <v>773</v>
      </c>
      <c r="D485" s="40">
        <v>14550000</v>
      </c>
      <c r="E485" s="40">
        <v>1</v>
      </c>
      <c r="F485" s="40">
        <v>14550000</v>
      </c>
      <c r="G485" s="40">
        <v>44</v>
      </c>
      <c r="H485" s="40">
        <v>522250000</v>
      </c>
      <c r="I485" s="40" t="str">
        <f>VLOOKUP(A485,СПРАВОЧНИК!B:D,2,0)</f>
        <v>США</v>
      </c>
      <c r="J485" s="40" t="str">
        <f>VLOOKUP(A485,СПРАВОЧНИК!B:D,3,0)</f>
        <v>ИНОМАРКИ</v>
      </c>
    </row>
    <row r="486" spans="1:10" x14ac:dyDescent="0.25">
      <c r="A486" s="65" t="s">
        <v>290</v>
      </c>
      <c r="B486" s="65" t="s">
        <v>296</v>
      </c>
      <c r="C486" s="65" t="s">
        <v>773</v>
      </c>
      <c r="D486" s="40">
        <v>5917587</v>
      </c>
      <c r="E486" s="40">
        <v>17</v>
      </c>
      <c r="F486" s="40">
        <v>100598979</v>
      </c>
      <c r="G486" s="40">
        <v>450</v>
      </c>
      <c r="H486" s="40">
        <v>2262978150</v>
      </c>
      <c r="I486" s="40" t="str">
        <f>VLOOKUP(A486,СПРАВОЧНИК!B:D,2,0)</f>
        <v>США</v>
      </c>
      <c r="J486" s="40" t="str">
        <f>VLOOKUP(A486,СПРАВОЧНИК!B:D,3,0)</f>
        <v>ИНОМАРКИ</v>
      </c>
    </row>
    <row r="487" spans="1:10" x14ac:dyDescent="0.25">
      <c r="A487" s="65" t="s">
        <v>900</v>
      </c>
      <c r="B487" s="65" t="s">
        <v>912</v>
      </c>
      <c r="C487" s="65" t="s">
        <v>773</v>
      </c>
      <c r="D487" s="40">
        <v>2895534</v>
      </c>
      <c r="E487" s="40">
        <v>1113</v>
      </c>
      <c r="F487" s="40">
        <v>3222729342</v>
      </c>
      <c r="G487" s="40">
        <v>5803</v>
      </c>
      <c r="H487" s="40">
        <v>16189283680</v>
      </c>
      <c r="I487" s="40" t="str">
        <f>VLOOKUP(A487,СПРАВОЧНИК!B:D,2,0)</f>
        <v>КИТАЙ</v>
      </c>
      <c r="J487" s="40" t="str">
        <f>VLOOKUP(A487,СПРАВОЧНИК!B:D,3,0)</f>
        <v>ИНОМАРКИ</v>
      </c>
    </row>
    <row r="488" spans="1:10" x14ac:dyDescent="0.25">
      <c r="A488" s="65" t="s">
        <v>900</v>
      </c>
      <c r="B488" s="65" t="s">
        <v>1149</v>
      </c>
      <c r="C488" s="65" t="s">
        <v>773</v>
      </c>
      <c r="D488" s="40">
        <v>3176000</v>
      </c>
      <c r="E488" s="40">
        <v>1</v>
      </c>
      <c r="F488" s="40">
        <v>3176000</v>
      </c>
      <c r="G488" s="40">
        <v>1</v>
      </c>
      <c r="H488" s="40">
        <v>3176000</v>
      </c>
      <c r="I488" s="40" t="str">
        <f>VLOOKUP(A488,СПРАВОЧНИК!B:D,2,0)</f>
        <v>КИТАЙ</v>
      </c>
      <c r="J488" s="40" t="str">
        <f>VLOOKUP(A488,СПРАВОЧНИК!B:D,3,0)</f>
        <v>ИНОМАРКИ</v>
      </c>
    </row>
    <row r="489" spans="1:10" x14ac:dyDescent="0.25">
      <c r="A489" s="65" t="s">
        <v>900</v>
      </c>
      <c r="B489" s="65" t="s">
        <v>901</v>
      </c>
      <c r="C489" s="65" t="s">
        <v>773</v>
      </c>
      <c r="D489" s="40">
        <v>2999900</v>
      </c>
      <c r="E489" s="40">
        <v>266</v>
      </c>
      <c r="F489" s="40">
        <v>797973400</v>
      </c>
      <c r="G489" s="40">
        <v>1163</v>
      </c>
      <c r="H489" s="40">
        <v>3645538500</v>
      </c>
      <c r="I489" s="40" t="str">
        <f>VLOOKUP(A489,СПРАВОЧНИК!B:D,2,0)</f>
        <v>КИТАЙ</v>
      </c>
      <c r="J489" s="40" t="str">
        <f>VLOOKUP(A489,СПРАВОЧНИК!B:D,3,0)</f>
        <v>ИНОМАРКИ</v>
      </c>
    </row>
    <row r="490" spans="1:10" x14ac:dyDescent="0.25">
      <c r="A490" s="65" t="s">
        <v>900</v>
      </c>
      <c r="B490" s="65" t="s">
        <v>913</v>
      </c>
      <c r="C490" s="65" t="s">
        <v>773</v>
      </c>
      <c r="D490" s="40">
        <v>3576828</v>
      </c>
      <c r="E490" s="40">
        <v>297</v>
      </c>
      <c r="F490" s="40">
        <v>1062317916</v>
      </c>
      <c r="G490" s="40">
        <v>1997</v>
      </c>
      <c r="H490" s="40">
        <v>7013769420</v>
      </c>
      <c r="I490" s="40" t="str">
        <f>VLOOKUP(A490,СПРАВОЧНИК!B:D,2,0)</f>
        <v>КИТАЙ</v>
      </c>
      <c r="J490" s="40" t="str">
        <f>VLOOKUP(A490,СПРАВОЧНИК!B:D,3,0)</f>
        <v>ИНОМАРКИ</v>
      </c>
    </row>
    <row r="491" spans="1:10" x14ac:dyDescent="0.25">
      <c r="A491" s="65" t="s">
        <v>900</v>
      </c>
      <c r="B491" s="65" t="s">
        <v>1150</v>
      </c>
      <c r="C491" s="65" t="s">
        <v>773</v>
      </c>
      <c r="D491" s="40">
        <v>3168000</v>
      </c>
      <c r="E491" s="41">
        <v>1</v>
      </c>
      <c r="F491" s="41">
        <v>3168000</v>
      </c>
      <c r="G491" s="40">
        <v>1</v>
      </c>
      <c r="H491" s="40">
        <v>3168000</v>
      </c>
      <c r="I491" s="40" t="str">
        <f>VLOOKUP(A491,СПРАВОЧНИК!B:D,2,0)</f>
        <v>КИТАЙ</v>
      </c>
      <c r="J491" s="40" t="str">
        <f>VLOOKUP(A491,СПРАВОЧНИК!B:D,3,0)</f>
        <v>ИНОМАРКИ</v>
      </c>
    </row>
    <row r="492" spans="1:10" x14ac:dyDescent="0.25">
      <c r="A492" s="65" t="s">
        <v>572</v>
      </c>
      <c r="B492" s="65" t="s">
        <v>734</v>
      </c>
      <c r="C492" s="65" t="s">
        <v>778</v>
      </c>
      <c r="D492" s="40">
        <v>1899000</v>
      </c>
      <c r="E492" s="40">
        <v>232</v>
      </c>
      <c r="F492" s="40">
        <v>440568000</v>
      </c>
      <c r="G492" s="40">
        <v>1946</v>
      </c>
      <c r="H492" s="40">
        <v>3807442000</v>
      </c>
      <c r="I492" s="40" t="str">
        <f>VLOOKUP(A492,СПРАВОЧНИК!B:D,2,0)</f>
        <v>КИТАЙ</v>
      </c>
      <c r="J492" s="40" t="str">
        <f>VLOOKUP(A492,СПРАВОЧНИК!B:D,3,0)</f>
        <v>ИНОМАРКИ</v>
      </c>
    </row>
    <row r="493" spans="1:10" x14ac:dyDescent="0.25">
      <c r="A493" s="65" t="s">
        <v>572</v>
      </c>
      <c r="B493" s="65" t="s">
        <v>735</v>
      </c>
      <c r="C493" s="65" t="s">
        <v>773</v>
      </c>
      <c r="D493" s="40">
        <v>2490000</v>
      </c>
      <c r="E493" s="40">
        <v>243</v>
      </c>
      <c r="F493" s="40">
        <v>605070000</v>
      </c>
      <c r="G493" s="40">
        <v>2516</v>
      </c>
      <c r="H493" s="40">
        <v>6254186000</v>
      </c>
      <c r="I493" s="40" t="str">
        <f>VLOOKUP(A493,СПРАВОЧНИК!B:D,2,0)</f>
        <v>КИТАЙ</v>
      </c>
      <c r="J493" s="40" t="str">
        <f>VLOOKUP(A493,СПРАВОЧНИК!B:D,3,0)</f>
        <v>ИНОМАРКИ</v>
      </c>
    </row>
    <row r="494" spans="1:10" x14ac:dyDescent="0.25">
      <c r="A494" s="65" t="s">
        <v>572</v>
      </c>
      <c r="B494" s="65" t="s">
        <v>736</v>
      </c>
      <c r="C494" s="65" t="s">
        <v>773</v>
      </c>
      <c r="D494" s="40">
        <v>2710000</v>
      </c>
      <c r="E494" s="40">
        <v>31</v>
      </c>
      <c r="F494" s="40">
        <v>84010000</v>
      </c>
      <c r="G494" s="40">
        <v>660</v>
      </c>
      <c r="H494" s="40">
        <v>1781724000</v>
      </c>
      <c r="I494" s="40" t="str">
        <f>VLOOKUP(A494,СПРАВОЧНИК!B:D,2,0)</f>
        <v>КИТАЙ</v>
      </c>
      <c r="J494" s="40" t="str">
        <f>VLOOKUP(A494,СПРАВОЧНИК!B:D,3,0)</f>
        <v>ИНОМАРКИ</v>
      </c>
    </row>
    <row r="495" spans="1:10" x14ac:dyDescent="0.25">
      <c r="A495" s="65" t="s">
        <v>297</v>
      </c>
      <c r="B495" s="65" t="s">
        <v>298</v>
      </c>
      <c r="C495" s="65" t="s">
        <v>775</v>
      </c>
      <c r="D495" s="40">
        <v>0</v>
      </c>
      <c r="E495" s="40"/>
      <c r="F495" s="40"/>
      <c r="G495" s="40">
        <v>2</v>
      </c>
      <c r="H495" s="40">
        <v>5380000</v>
      </c>
      <c r="I495" s="40" t="str">
        <f>VLOOKUP(A495,СПРАВОЧНИК!B:D,2,0)</f>
        <v>КИТАЙ</v>
      </c>
      <c r="J495" s="40" t="str">
        <f>VLOOKUP(A495,СПРАВОЧНИК!B:D,3,0)</f>
        <v>ИНОМАРКИ</v>
      </c>
    </row>
    <row r="496" spans="1:10" x14ac:dyDescent="0.25">
      <c r="A496" s="65" t="s">
        <v>299</v>
      </c>
      <c r="B496" s="65" t="s">
        <v>300</v>
      </c>
      <c r="C496" s="65" t="s">
        <v>778</v>
      </c>
      <c r="D496" s="40">
        <v>2195000</v>
      </c>
      <c r="E496" s="40">
        <v>494</v>
      </c>
      <c r="F496" s="40">
        <v>1084330000</v>
      </c>
      <c r="G496" s="40">
        <v>6811</v>
      </c>
      <c r="H496" s="40">
        <v>14358381000</v>
      </c>
      <c r="I496" s="40" t="str">
        <f>VLOOKUP(A496,СПРАВОЧНИК!B:D,2,0)</f>
        <v>КИТАЙ</v>
      </c>
      <c r="J496" s="40" t="str">
        <f>VLOOKUP(A496,СПРАВОЧНИК!B:D,3,0)</f>
        <v>ИНОМАРКИ</v>
      </c>
    </row>
    <row r="497" spans="1:10" x14ac:dyDescent="0.25">
      <c r="A497" s="65" t="s">
        <v>299</v>
      </c>
      <c r="B497" s="65" t="s">
        <v>301</v>
      </c>
      <c r="C497" s="65" t="s">
        <v>773</v>
      </c>
      <c r="D497" s="40">
        <v>2335000</v>
      </c>
      <c r="E497" s="40">
        <v>199</v>
      </c>
      <c r="F497" s="40">
        <v>464665000</v>
      </c>
      <c r="G497" s="40">
        <v>614</v>
      </c>
      <c r="H497" s="40">
        <v>1433585000</v>
      </c>
      <c r="I497" s="40" t="str">
        <f>VLOOKUP(A497,СПРАВОЧНИК!B:D,2,0)</f>
        <v>КИТАЙ</v>
      </c>
      <c r="J497" s="40" t="str">
        <f>VLOOKUP(A497,СПРАВОЧНИК!B:D,3,0)</f>
        <v>ИНОМАРКИ</v>
      </c>
    </row>
    <row r="498" spans="1:10" x14ac:dyDescent="0.25">
      <c r="A498" s="65" t="s">
        <v>302</v>
      </c>
      <c r="B498" s="65" t="s">
        <v>833</v>
      </c>
      <c r="C498" s="65" t="s">
        <v>809</v>
      </c>
      <c r="D498" s="40">
        <v>0</v>
      </c>
      <c r="E498" s="40"/>
      <c r="F498" s="40"/>
      <c r="G498" s="40">
        <v>2</v>
      </c>
      <c r="H498" s="40">
        <v>7260000</v>
      </c>
      <c r="I498" s="40" t="str">
        <f>VLOOKUP(A498,СПРАВОЧНИК!B:D,2,0)</f>
        <v>КОРЕЯ</v>
      </c>
      <c r="J498" s="40" t="str">
        <f>VLOOKUP(A498,СПРАВОЧНИК!B:D,3,0)</f>
        <v>ИНОМАРКИ</v>
      </c>
    </row>
    <row r="499" spans="1:10" x14ac:dyDescent="0.25">
      <c r="A499" s="65" t="s">
        <v>302</v>
      </c>
      <c r="B499" s="65" t="s">
        <v>834</v>
      </c>
      <c r="C499" s="65" t="s">
        <v>809</v>
      </c>
      <c r="D499" s="40">
        <v>4253865</v>
      </c>
      <c r="E499" s="40">
        <v>74</v>
      </c>
      <c r="F499" s="40">
        <v>314786010</v>
      </c>
      <c r="G499" s="40">
        <v>1882</v>
      </c>
      <c r="H499" s="40">
        <v>7970637436</v>
      </c>
      <c r="I499" s="40" t="str">
        <f>VLOOKUP(A499,СПРАВОЧНИК!B:D,2,0)</f>
        <v>КОРЕЯ</v>
      </c>
      <c r="J499" s="40" t="str">
        <f>VLOOKUP(A499,СПРАВОЧНИК!B:D,3,0)</f>
        <v>ИНОМАРКИ</v>
      </c>
    </row>
    <row r="500" spans="1:10" x14ac:dyDescent="0.25">
      <c r="A500" s="65" t="s">
        <v>302</v>
      </c>
      <c r="B500" s="65" t="s">
        <v>835</v>
      </c>
      <c r="C500" s="65" t="s">
        <v>778</v>
      </c>
      <c r="D500" s="40">
        <v>2297400</v>
      </c>
      <c r="E500" s="40">
        <v>32</v>
      </c>
      <c r="F500" s="40">
        <v>73516800</v>
      </c>
      <c r="G500" s="40">
        <v>2045</v>
      </c>
      <c r="H500" s="40">
        <v>4701163004</v>
      </c>
      <c r="I500" s="40" t="str">
        <f>VLOOKUP(A500,СПРАВОЧНИК!B:D,2,0)</f>
        <v>КОРЕЯ</v>
      </c>
      <c r="J500" s="40" t="str">
        <f>VLOOKUP(A500,СПРАВОЧНИК!B:D,3,0)</f>
        <v>ИНОМАРКИ</v>
      </c>
    </row>
    <row r="501" spans="1:10" x14ac:dyDescent="0.25">
      <c r="A501" s="65" t="s">
        <v>302</v>
      </c>
      <c r="B501" s="65" t="s">
        <v>836</v>
      </c>
      <c r="C501" s="65" t="s">
        <v>778</v>
      </c>
      <c r="D501" s="40">
        <v>2163150</v>
      </c>
      <c r="E501" s="40">
        <v>20</v>
      </c>
      <c r="F501" s="40">
        <v>43263000</v>
      </c>
      <c r="G501" s="40">
        <v>1810</v>
      </c>
      <c r="H501" s="40">
        <v>3957017021</v>
      </c>
      <c r="I501" s="40" t="str">
        <f>VLOOKUP(A501,СПРАВОЧНИК!B:D,2,0)</f>
        <v>КОРЕЯ</v>
      </c>
      <c r="J501" s="40" t="str">
        <f>VLOOKUP(A501,СПРАВОЧНИК!B:D,3,0)</f>
        <v>ИНОМАРКИ</v>
      </c>
    </row>
    <row r="502" spans="1:10" x14ac:dyDescent="0.25">
      <c r="A502" s="65" t="s">
        <v>302</v>
      </c>
      <c r="B502" s="65" t="s">
        <v>837</v>
      </c>
      <c r="C502" s="65" t="s">
        <v>778</v>
      </c>
      <c r="D502" s="40">
        <v>2899000</v>
      </c>
      <c r="E502" s="41">
        <v>4</v>
      </c>
      <c r="F502" s="41">
        <v>11596000</v>
      </c>
      <c r="G502" s="40">
        <v>105</v>
      </c>
      <c r="H502" s="40">
        <v>260283000</v>
      </c>
      <c r="I502" s="40" t="str">
        <f>VLOOKUP(A502,СПРАВОЧНИК!B:D,2,0)</f>
        <v>КОРЕЯ</v>
      </c>
      <c r="J502" s="40" t="str">
        <f>VLOOKUP(A502,СПРАВОЧНИК!B:D,3,0)</f>
        <v>ИНОМАРКИ</v>
      </c>
    </row>
    <row r="503" spans="1:10" x14ac:dyDescent="0.25">
      <c r="A503" s="65" t="s">
        <v>302</v>
      </c>
      <c r="B503" s="65" t="s">
        <v>303</v>
      </c>
      <c r="C503" s="65" t="s">
        <v>773</v>
      </c>
      <c r="D503" s="40">
        <v>6699900</v>
      </c>
      <c r="E503" s="40">
        <v>3</v>
      </c>
      <c r="F503" s="40">
        <v>20099700</v>
      </c>
      <c r="G503" s="40">
        <v>9</v>
      </c>
      <c r="H503" s="40">
        <v>51218940</v>
      </c>
      <c r="I503" s="40" t="str">
        <f>VLOOKUP(A503,СПРАВОЧНИК!B:D,2,0)</f>
        <v>КОРЕЯ</v>
      </c>
      <c r="J503" s="40" t="str">
        <f>VLOOKUP(A503,СПРАВОЧНИК!B:D,3,0)</f>
        <v>ИНОМАРКИ</v>
      </c>
    </row>
    <row r="504" spans="1:10" x14ac:dyDescent="0.25">
      <c r="A504" s="65" t="s">
        <v>302</v>
      </c>
      <c r="B504" s="65" t="s">
        <v>304</v>
      </c>
      <c r="C504" s="65" t="s">
        <v>778</v>
      </c>
      <c r="D504" s="40">
        <v>2413333</v>
      </c>
      <c r="E504" s="41">
        <v>44</v>
      </c>
      <c r="F504" s="41">
        <v>106186652</v>
      </c>
      <c r="G504" s="40">
        <v>353</v>
      </c>
      <c r="H504" s="40">
        <v>862934860</v>
      </c>
      <c r="I504" s="40" t="str">
        <f>VLOOKUP(A504,СПРАВОЧНИК!B:D,2,0)</f>
        <v>КОРЕЯ</v>
      </c>
      <c r="J504" s="40" t="str">
        <f>VLOOKUP(A504,СПРАВОЧНИК!B:D,3,0)</f>
        <v>ИНОМАРКИ</v>
      </c>
    </row>
    <row r="505" spans="1:10" x14ac:dyDescent="0.25">
      <c r="A505" s="65" t="s">
        <v>302</v>
      </c>
      <c r="B505" s="65" t="s">
        <v>305</v>
      </c>
      <c r="C505" s="65" t="s">
        <v>775</v>
      </c>
      <c r="D505" s="40">
        <v>2888233</v>
      </c>
      <c r="E505" s="41">
        <v>96</v>
      </c>
      <c r="F505" s="41">
        <v>277270368</v>
      </c>
      <c r="G505" s="40">
        <v>2551</v>
      </c>
      <c r="H505" s="40">
        <v>7319360672</v>
      </c>
      <c r="I505" s="40" t="str">
        <f>VLOOKUP(A505,СПРАВОЧНИК!B:D,2,0)</f>
        <v>КОРЕЯ</v>
      </c>
      <c r="J505" s="40" t="str">
        <f>VLOOKUP(A505,СПРАВОЧНИК!B:D,3,0)</f>
        <v>ИНОМАРКИ</v>
      </c>
    </row>
    <row r="506" spans="1:10" x14ac:dyDescent="0.25">
      <c r="A506" s="65" t="s">
        <v>302</v>
      </c>
      <c r="B506" s="65" t="s">
        <v>306</v>
      </c>
      <c r="C506" s="65" t="s">
        <v>774</v>
      </c>
      <c r="D506" s="40">
        <v>0</v>
      </c>
      <c r="E506" s="40"/>
      <c r="F506" s="40"/>
      <c r="G506" s="40">
        <v>1</v>
      </c>
      <c r="H506" s="40">
        <v>3103700</v>
      </c>
      <c r="I506" s="40" t="str">
        <f>VLOOKUP(A506,СПРАВОЧНИК!B:D,2,0)</f>
        <v>КОРЕЯ</v>
      </c>
      <c r="J506" s="40" t="str">
        <f>VLOOKUP(A506,СПРАВОЧНИК!B:D,3,0)</f>
        <v>ИНОМАРКИ</v>
      </c>
    </row>
    <row r="507" spans="1:10" x14ac:dyDescent="0.25">
      <c r="A507" s="65" t="s">
        <v>302</v>
      </c>
      <c r="B507" s="65" t="s">
        <v>307</v>
      </c>
      <c r="C507" s="65" t="s">
        <v>774</v>
      </c>
      <c r="D507" s="40">
        <v>5200000</v>
      </c>
      <c r="E507" s="40">
        <v>5</v>
      </c>
      <c r="F507" s="40">
        <v>26000000</v>
      </c>
      <c r="G507" s="40">
        <v>92</v>
      </c>
      <c r="H507" s="40">
        <v>410624464</v>
      </c>
      <c r="I507" s="40" t="str">
        <f>VLOOKUP(A507,СПРАВОЧНИК!B:D,2,0)</f>
        <v>КОРЕЯ</v>
      </c>
      <c r="J507" s="40" t="str">
        <f>VLOOKUP(A507,СПРАВОЧНИК!B:D,3,0)</f>
        <v>ИНОМАРКИ</v>
      </c>
    </row>
    <row r="508" spans="1:10" x14ac:dyDescent="0.25">
      <c r="A508" s="65" t="s">
        <v>302</v>
      </c>
      <c r="B508" s="65" t="s">
        <v>308</v>
      </c>
      <c r="C508" s="65" t="s">
        <v>776</v>
      </c>
      <c r="D508" s="40">
        <v>7374900</v>
      </c>
      <c r="E508" s="40">
        <v>3</v>
      </c>
      <c r="F508" s="40">
        <v>22124700</v>
      </c>
      <c r="G508" s="40">
        <v>86</v>
      </c>
      <c r="H508" s="40">
        <v>634241400</v>
      </c>
      <c r="I508" s="40" t="str">
        <f>VLOOKUP(A508,СПРАВОЧНИК!B:D,2,0)</f>
        <v>КОРЕЯ</v>
      </c>
      <c r="J508" s="40" t="str">
        <f>VLOOKUP(A508,СПРАВОЧНИК!B:D,3,0)</f>
        <v>ИНОМАРКИ</v>
      </c>
    </row>
    <row r="509" spans="1:10" x14ac:dyDescent="0.25">
      <c r="A509" s="65" t="s">
        <v>302</v>
      </c>
      <c r="B509" s="65" t="s">
        <v>309</v>
      </c>
      <c r="C509" s="65" t="s">
        <v>776</v>
      </c>
      <c r="D509" s="40">
        <v>0</v>
      </c>
      <c r="E509" s="40"/>
      <c r="F509" s="40"/>
      <c r="G509" s="40">
        <v>2</v>
      </c>
      <c r="H509" s="40">
        <v>10329800</v>
      </c>
      <c r="I509" s="40" t="str">
        <f>VLOOKUP(A509,СПРАВОЧНИК!B:D,2,0)</f>
        <v>КОРЕЯ</v>
      </c>
      <c r="J509" s="40" t="str">
        <f>VLOOKUP(A509,СПРАВОЧНИК!B:D,3,0)</f>
        <v>ИНОМАРКИ</v>
      </c>
    </row>
    <row r="510" spans="1:10" x14ac:dyDescent="0.25">
      <c r="A510" s="65" t="s">
        <v>302</v>
      </c>
      <c r="B510" s="65" t="s">
        <v>310</v>
      </c>
      <c r="C510" s="65" t="s">
        <v>773</v>
      </c>
      <c r="D510" s="40">
        <v>3190000</v>
      </c>
      <c r="E510" s="40">
        <v>3</v>
      </c>
      <c r="F510" s="40">
        <v>9570000</v>
      </c>
      <c r="G510" s="40">
        <v>176</v>
      </c>
      <c r="H510" s="40">
        <v>520370000</v>
      </c>
      <c r="I510" s="40" t="str">
        <f>VLOOKUP(A510,СПРАВОЧНИК!B:D,2,0)</f>
        <v>КОРЕЯ</v>
      </c>
      <c r="J510" s="40" t="str">
        <f>VLOOKUP(A510,СПРАВОЧНИК!B:D,3,0)</f>
        <v>ИНОМАРКИ</v>
      </c>
    </row>
    <row r="511" spans="1:10" x14ac:dyDescent="0.25">
      <c r="A511" s="65" t="s">
        <v>302</v>
      </c>
      <c r="B511" s="65" t="s">
        <v>637</v>
      </c>
      <c r="C511" s="65" t="s">
        <v>814</v>
      </c>
      <c r="D511" s="40">
        <v>1750000</v>
      </c>
      <c r="E511" s="40">
        <v>2</v>
      </c>
      <c r="F511" s="40">
        <v>3500000</v>
      </c>
      <c r="G511" s="40">
        <v>34</v>
      </c>
      <c r="H511" s="40">
        <v>64283000</v>
      </c>
      <c r="I511" s="40" t="str">
        <f>VLOOKUP(A511,СПРАВОЧНИК!B:D,2,0)</f>
        <v>КОРЕЯ</v>
      </c>
      <c r="J511" s="40" t="str">
        <f>VLOOKUP(A511,СПРАВОЧНИК!B:D,3,0)</f>
        <v>ИНОМАРКИ</v>
      </c>
    </row>
    <row r="512" spans="1:10" x14ac:dyDescent="0.25">
      <c r="A512" s="65" t="s">
        <v>302</v>
      </c>
      <c r="B512" s="65" t="s">
        <v>1073</v>
      </c>
      <c r="C512" s="65" t="s">
        <v>773</v>
      </c>
      <c r="D512" s="40">
        <v>2399200</v>
      </c>
      <c r="E512" s="40">
        <v>1</v>
      </c>
      <c r="F512" s="40">
        <v>2399200</v>
      </c>
      <c r="G512" s="40">
        <v>6</v>
      </c>
      <c r="H512" s="40">
        <v>18899200</v>
      </c>
      <c r="I512" s="40" t="str">
        <f>VLOOKUP(A512,СПРАВОЧНИК!B:D,2,0)</f>
        <v>КОРЕЯ</v>
      </c>
      <c r="J512" s="40" t="str">
        <f>VLOOKUP(A512,СПРАВОЧНИК!B:D,3,0)</f>
        <v>ИНОМАРКИ</v>
      </c>
    </row>
    <row r="513" spans="1:10" x14ac:dyDescent="0.25">
      <c r="A513" s="65" t="s">
        <v>302</v>
      </c>
      <c r="B513" s="65" t="s">
        <v>311</v>
      </c>
      <c r="C513" s="65" t="s">
        <v>773</v>
      </c>
      <c r="D513" s="40">
        <v>6731200</v>
      </c>
      <c r="E513" s="40">
        <v>3</v>
      </c>
      <c r="F513" s="40">
        <v>20193600</v>
      </c>
      <c r="G513" s="40">
        <v>60</v>
      </c>
      <c r="H513" s="40">
        <v>392133400</v>
      </c>
      <c r="I513" s="40" t="str">
        <f>VLOOKUP(A513,СПРАВОЧНИК!B:D,2,0)</f>
        <v>КОРЕЯ</v>
      </c>
      <c r="J513" s="40" t="str">
        <f>VLOOKUP(A513,СПРАВОЧНИК!B:D,3,0)</f>
        <v>ИНОМАРКИ</v>
      </c>
    </row>
    <row r="514" spans="1:10" x14ac:dyDescent="0.25">
      <c r="A514" s="65" t="s">
        <v>302</v>
      </c>
      <c r="B514" s="65" t="s">
        <v>758</v>
      </c>
      <c r="C514" s="65" t="s">
        <v>811</v>
      </c>
      <c r="D514" s="40">
        <v>2150000</v>
      </c>
      <c r="E514" s="40">
        <v>2</v>
      </c>
      <c r="F514" s="40">
        <v>4300000</v>
      </c>
      <c r="G514" s="40">
        <v>17</v>
      </c>
      <c r="H514" s="40">
        <v>33101000</v>
      </c>
      <c r="I514" s="40" t="str">
        <f>VLOOKUP(A514,СПРАВОЧНИК!B:D,2,0)</f>
        <v>КОРЕЯ</v>
      </c>
      <c r="J514" s="40" t="str">
        <f>VLOOKUP(A514,СПРАВОЧНИК!B:D,3,0)</f>
        <v>ИНОМАРКИ</v>
      </c>
    </row>
    <row r="515" spans="1:10" x14ac:dyDescent="0.25">
      <c r="A515" s="65" t="s">
        <v>302</v>
      </c>
      <c r="B515" s="65" t="s">
        <v>838</v>
      </c>
      <c r="C515" s="65" t="s">
        <v>773</v>
      </c>
      <c r="D515" s="40">
        <v>5829900</v>
      </c>
      <c r="E515" s="41">
        <v>80</v>
      </c>
      <c r="F515" s="41">
        <v>466392000</v>
      </c>
      <c r="G515" s="40">
        <v>1907</v>
      </c>
      <c r="H515" s="40">
        <v>11117619300</v>
      </c>
      <c r="I515" s="40" t="str">
        <f>VLOOKUP(A515,СПРАВОЧНИК!B:D,2,0)</f>
        <v>КОРЕЯ</v>
      </c>
      <c r="J515" s="40" t="str">
        <f>VLOOKUP(A515,СПРАВОЧНИК!B:D,3,0)</f>
        <v>ИНОМАРКИ</v>
      </c>
    </row>
    <row r="516" spans="1:10" x14ac:dyDescent="0.25">
      <c r="A516" s="65" t="s">
        <v>302</v>
      </c>
      <c r="B516" s="65" t="s">
        <v>839</v>
      </c>
      <c r="C516" s="65" t="s">
        <v>773</v>
      </c>
      <c r="D516" s="40">
        <v>0</v>
      </c>
      <c r="E516" s="41"/>
      <c r="F516" s="41"/>
      <c r="G516" s="40">
        <v>2</v>
      </c>
      <c r="H516" s="40">
        <v>7572459</v>
      </c>
      <c r="I516" s="40" t="str">
        <f>VLOOKUP(A516,СПРАВОЧНИК!B:D,2,0)</f>
        <v>КОРЕЯ</v>
      </c>
      <c r="J516" s="40" t="str">
        <f>VLOOKUP(A516,СПРАВОЧНИК!B:D,3,0)</f>
        <v>ИНОМАРКИ</v>
      </c>
    </row>
    <row r="517" spans="1:10" x14ac:dyDescent="0.25">
      <c r="A517" s="65" t="s">
        <v>302</v>
      </c>
      <c r="B517" s="65" t="s">
        <v>840</v>
      </c>
      <c r="C517" s="65" t="s">
        <v>811</v>
      </c>
      <c r="D517" s="40">
        <v>1409900</v>
      </c>
      <c r="E517" s="40">
        <v>6</v>
      </c>
      <c r="F517" s="40">
        <v>8459400</v>
      </c>
      <c r="G517" s="40">
        <v>736</v>
      </c>
      <c r="H517" s="40">
        <v>1036574726</v>
      </c>
      <c r="I517" s="40" t="str">
        <f>VLOOKUP(A517,СПРАВОЧНИК!B:D,2,0)</f>
        <v>КОРЕЯ</v>
      </c>
      <c r="J517" s="40" t="str">
        <f>VLOOKUP(A517,СПРАВОЧНИК!B:D,3,0)</f>
        <v>ИНОМАРКИ</v>
      </c>
    </row>
    <row r="518" spans="1:10" x14ac:dyDescent="0.25">
      <c r="A518" s="65" t="s">
        <v>302</v>
      </c>
      <c r="B518" s="65" t="s">
        <v>841</v>
      </c>
      <c r="C518" s="65" t="s">
        <v>809</v>
      </c>
      <c r="D518" s="40">
        <v>1987000</v>
      </c>
      <c r="E518" s="40">
        <v>1</v>
      </c>
      <c r="F518" s="40">
        <v>1987000</v>
      </c>
      <c r="G518" s="40">
        <v>4</v>
      </c>
      <c r="H518" s="40">
        <v>7611867</v>
      </c>
      <c r="I518" s="40" t="str">
        <f>VLOOKUP(A518,СПРАВОЧНИК!B:D,2,0)</f>
        <v>КОРЕЯ</v>
      </c>
      <c r="J518" s="40" t="str">
        <f>VLOOKUP(A518,СПРАВОЧНИК!B:D,3,0)</f>
        <v>ИНОМАРКИ</v>
      </c>
    </row>
    <row r="519" spans="1:10" x14ac:dyDescent="0.25">
      <c r="A519" s="65" t="s">
        <v>302</v>
      </c>
      <c r="B519" s="65" t="s">
        <v>842</v>
      </c>
      <c r="C519" s="65" t="s">
        <v>817</v>
      </c>
      <c r="D519" s="40">
        <v>1588135</v>
      </c>
      <c r="E519" s="41">
        <v>24</v>
      </c>
      <c r="F519" s="41">
        <v>38115240</v>
      </c>
      <c r="G519" s="40">
        <v>1750</v>
      </c>
      <c r="H519" s="40">
        <v>2781695446</v>
      </c>
      <c r="I519" s="40" t="str">
        <f>VLOOKUP(A519,СПРАВОЧНИК!B:D,2,0)</f>
        <v>КОРЕЯ</v>
      </c>
      <c r="J519" s="40" t="str">
        <f>VLOOKUP(A519,СПРАВОЧНИК!B:D,3,0)</f>
        <v>ИНОМАРКИ</v>
      </c>
    </row>
    <row r="520" spans="1:10" x14ac:dyDescent="0.25">
      <c r="A520" s="65" t="s">
        <v>302</v>
      </c>
      <c r="B520" s="65" t="s">
        <v>843</v>
      </c>
      <c r="C520" s="65" t="s">
        <v>773</v>
      </c>
      <c r="D520" s="40">
        <v>2242963</v>
      </c>
      <c r="E520" s="41">
        <v>522</v>
      </c>
      <c r="F520" s="41">
        <v>1170826686</v>
      </c>
      <c r="G520" s="40">
        <v>3990</v>
      </c>
      <c r="H520" s="40">
        <v>8776498387</v>
      </c>
      <c r="I520" s="40" t="str">
        <f>VLOOKUP(A520,СПРАВОЧНИК!B:D,2,0)</f>
        <v>КОРЕЯ</v>
      </c>
      <c r="J520" s="40" t="str">
        <f>VLOOKUP(A520,СПРАВОЧНИК!B:D,3,0)</f>
        <v>ИНОМАРКИ</v>
      </c>
    </row>
    <row r="521" spans="1:10" x14ac:dyDescent="0.25">
      <c r="A521" s="65" t="s">
        <v>302</v>
      </c>
      <c r="B521" s="65" t="s">
        <v>844</v>
      </c>
      <c r="C521" s="65" t="s">
        <v>773</v>
      </c>
      <c r="D521" s="40">
        <v>3934900</v>
      </c>
      <c r="E521" s="41">
        <v>111</v>
      </c>
      <c r="F521" s="41">
        <v>436773900</v>
      </c>
      <c r="G521" s="40">
        <v>3799</v>
      </c>
      <c r="H521" s="40">
        <v>15169305780</v>
      </c>
      <c r="I521" s="40" t="str">
        <f>VLOOKUP(A521,СПРАВОЧНИК!B:D,2,0)</f>
        <v>КОРЕЯ</v>
      </c>
      <c r="J521" s="40" t="str">
        <f>VLOOKUP(A521,СПРАВОЧНИК!B:D,3,0)</f>
        <v>ИНОМАРКИ</v>
      </c>
    </row>
    <row r="522" spans="1:10" x14ac:dyDescent="0.25">
      <c r="A522" s="65" t="s">
        <v>302</v>
      </c>
      <c r="B522" s="65" t="s">
        <v>845</v>
      </c>
      <c r="C522" s="65" t="s">
        <v>773</v>
      </c>
      <c r="D522" s="40">
        <v>2016269</v>
      </c>
      <c r="E522" s="41">
        <v>339</v>
      </c>
      <c r="F522" s="41">
        <v>683515191</v>
      </c>
      <c r="G522" s="40">
        <v>2726</v>
      </c>
      <c r="H522" s="40">
        <v>5597289636</v>
      </c>
      <c r="I522" s="40" t="str">
        <f>VLOOKUP(A522,СПРАВОЧНИК!B:D,2,0)</f>
        <v>КОРЕЯ</v>
      </c>
      <c r="J522" s="40" t="str">
        <f>VLOOKUP(A522,СПРАВОЧНИК!B:D,3,0)</f>
        <v>ИНОМАРКИ</v>
      </c>
    </row>
    <row r="523" spans="1:10" x14ac:dyDescent="0.25">
      <c r="A523" s="65" t="s">
        <v>302</v>
      </c>
      <c r="B523" s="65" t="s">
        <v>846</v>
      </c>
      <c r="C523" s="65" t="s">
        <v>773</v>
      </c>
      <c r="D523" s="40">
        <v>3094492</v>
      </c>
      <c r="E523" s="40">
        <v>470</v>
      </c>
      <c r="F523" s="40">
        <v>1454411240</v>
      </c>
      <c r="G523" s="40">
        <v>9655</v>
      </c>
      <c r="H523" s="40">
        <v>28685745158</v>
      </c>
      <c r="I523" s="40" t="str">
        <f>VLOOKUP(A523,СПРАВОЧНИК!B:D,2,0)</f>
        <v>КОРЕЯ</v>
      </c>
      <c r="J523" s="40" t="str">
        <f>VLOOKUP(A523,СПРАВОЧНИК!B:D,3,0)</f>
        <v>ИНОМАРКИ</v>
      </c>
    </row>
    <row r="524" spans="1:10" x14ac:dyDescent="0.25">
      <c r="A524" s="65" t="s">
        <v>302</v>
      </c>
      <c r="B524" s="65" t="s">
        <v>847</v>
      </c>
      <c r="C524" s="65" t="s">
        <v>774</v>
      </c>
      <c r="D524" s="40">
        <v>4374900</v>
      </c>
      <c r="E524" s="40">
        <v>6</v>
      </c>
      <c r="F524" s="40">
        <v>26249400</v>
      </c>
      <c r="G524" s="40">
        <v>264</v>
      </c>
      <c r="H524" s="40">
        <v>1160382156</v>
      </c>
      <c r="I524" s="40" t="str">
        <f>VLOOKUP(A524,СПРАВОЧНИК!B:D,2,0)</f>
        <v>КОРЕЯ</v>
      </c>
      <c r="J524" s="40" t="str">
        <f>VLOOKUP(A524,СПРАВОЧНИК!B:D,3,0)</f>
        <v>ИНОМАРКИ</v>
      </c>
    </row>
    <row r="525" spans="1:10" x14ac:dyDescent="0.25">
      <c r="A525" s="65" t="s">
        <v>312</v>
      </c>
      <c r="B525" s="65" t="s">
        <v>950</v>
      </c>
      <c r="C525" s="65" t="s">
        <v>814</v>
      </c>
      <c r="D525" s="40">
        <v>0</v>
      </c>
      <c r="E525" s="40"/>
      <c r="F525" s="40"/>
      <c r="G525" s="40">
        <v>1</v>
      </c>
      <c r="H525" s="40">
        <v>850000</v>
      </c>
      <c r="I525" s="40" t="str">
        <f>VLOOKUP(A525,СПРАВОЧНИК!B:D,2,0)</f>
        <v>РОССИЯ</v>
      </c>
      <c r="J525" s="40" t="str">
        <f>VLOOKUP(A525,СПРАВОЧНИК!B:D,3,0)</f>
        <v>ОТЕЧЕСТВЕННЫЕ</v>
      </c>
    </row>
    <row r="526" spans="1:10" x14ac:dyDescent="0.25">
      <c r="A526" s="65" t="s">
        <v>312</v>
      </c>
      <c r="B526" s="65" t="s">
        <v>313</v>
      </c>
      <c r="C526" s="65" t="s">
        <v>773</v>
      </c>
      <c r="D526" s="40">
        <v>999990</v>
      </c>
      <c r="E526" s="40">
        <v>4466</v>
      </c>
      <c r="F526" s="40">
        <v>4465955340</v>
      </c>
      <c r="G526" s="40">
        <v>39218</v>
      </c>
      <c r="H526" s="40">
        <v>33763684070</v>
      </c>
      <c r="I526" s="40" t="str">
        <f>VLOOKUP(A526,СПРАВОЧНИК!B:D,2,0)</f>
        <v>РОССИЯ</v>
      </c>
      <c r="J526" s="40" t="str">
        <f>VLOOKUP(A526,СПРАВОЧНИК!B:D,3,0)</f>
        <v>ОТЕЧЕСТВЕННЫЕ</v>
      </c>
    </row>
    <row r="527" spans="1:10" x14ac:dyDescent="0.25">
      <c r="A527" s="65" t="s">
        <v>312</v>
      </c>
      <c r="B527" s="65" t="s">
        <v>314</v>
      </c>
      <c r="C527" s="65" t="s">
        <v>773</v>
      </c>
      <c r="D527" s="40">
        <v>1299900</v>
      </c>
      <c r="E527" s="41">
        <v>4641</v>
      </c>
      <c r="F527" s="41">
        <v>6032835900</v>
      </c>
      <c r="G527" s="40">
        <v>47124</v>
      </c>
      <c r="H527" s="40">
        <v>51490595600</v>
      </c>
      <c r="I527" s="40" t="str">
        <f>VLOOKUP(A527,СПРАВОЧНИК!B:D,2,0)</f>
        <v>РОССИЯ</v>
      </c>
      <c r="J527" s="40" t="str">
        <f>VLOOKUP(A527,СПРАВОЧНИК!B:D,3,0)</f>
        <v>ОТЕЧЕСТВЕННЫЕ</v>
      </c>
    </row>
    <row r="528" spans="1:10" x14ac:dyDescent="0.25">
      <c r="A528" s="65" t="s">
        <v>312</v>
      </c>
      <c r="B528" s="65" t="s">
        <v>315</v>
      </c>
      <c r="C528" s="65" t="s">
        <v>773</v>
      </c>
      <c r="D528" s="40">
        <v>0</v>
      </c>
      <c r="E528" s="40"/>
      <c r="F528" s="40"/>
      <c r="G528" s="40">
        <v>50</v>
      </c>
      <c r="H528" s="40">
        <v>46353000</v>
      </c>
      <c r="I528" s="40" t="str">
        <f>VLOOKUP(A528,СПРАВОЧНИК!B:D,2,0)</f>
        <v>РОССИЯ</v>
      </c>
      <c r="J528" s="40" t="str">
        <f>VLOOKUP(A528,СПРАВОЧНИК!B:D,3,0)</f>
        <v>ОТЕЧЕСТВЕННЫЕ</v>
      </c>
    </row>
    <row r="529" spans="1:10" x14ac:dyDescent="0.25">
      <c r="A529" s="65" t="s">
        <v>312</v>
      </c>
      <c r="B529" s="65" t="s">
        <v>316</v>
      </c>
      <c r="C529" s="65" t="s">
        <v>814</v>
      </c>
      <c r="D529" s="40">
        <v>935900</v>
      </c>
      <c r="E529" s="40">
        <v>7999</v>
      </c>
      <c r="F529" s="40">
        <v>7486264100</v>
      </c>
      <c r="G529" s="40">
        <v>104143</v>
      </c>
      <c r="H529" s="40">
        <v>82684201418</v>
      </c>
      <c r="I529" s="40" t="str">
        <f>VLOOKUP(A529,СПРАВОЧНИК!B:D,2,0)</f>
        <v>РОССИЯ</v>
      </c>
      <c r="J529" s="40" t="str">
        <f>VLOOKUP(A529,СПРАВОЧНИК!B:D,3,0)</f>
        <v>ОТЕЧЕСТВЕННЫЕ</v>
      </c>
    </row>
    <row r="530" spans="1:10" x14ac:dyDescent="0.25">
      <c r="A530" s="65" t="s">
        <v>312</v>
      </c>
      <c r="B530" s="65" t="s">
        <v>317</v>
      </c>
      <c r="C530" s="65" t="s">
        <v>814</v>
      </c>
      <c r="D530" s="40">
        <v>995906</v>
      </c>
      <c r="E530" s="40">
        <v>4723</v>
      </c>
      <c r="F530" s="40">
        <v>4703664038</v>
      </c>
      <c r="G530" s="40">
        <v>59994</v>
      </c>
      <c r="H530" s="40">
        <v>50123528704</v>
      </c>
      <c r="I530" s="40" t="str">
        <f>VLOOKUP(A530,СПРАВОЧНИК!B:D,2,0)</f>
        <v>РОССИЯ</v>
      </c>
      <c r="J530" s="40" t="str">
        <f>VLOOKUP(A530,СПРАВОЧНИК!B:D,3,0)</f>
        <v>ОТЕЧЕСТВЕННЫЕ</v>
      </c>
    </row>
    <row r="531" spans="1:10" x14ac:dyDescent="0.25">
      <c r="A531" s="65" t="s">
        <v>312</v>
      </c>
      <c r="B531" s="65" t="s">
        <v>318</v>
      </c>
      <c r="C531" s="65" t="s">
        <v>814</v>
      </c>
      <c r="D531" s="40">
        <v>839500</v>
      </c>
      <c r="E531" s="40">
        <v>2</v>
      </c>
      <c r="F531" s="40">
        <v>1679000</v>
      </c>
      <c r="G531" s="40">
        <v>42</v>
      </c>
      <c r="H531" s="40">
        <v>33998000</v>
      </c>
      <c r="I531" s="40" t="str">
        <f>VLOOKUP(A531,СПРАВОЧНИК!B:D,2,0)</f>
        <v>РОССИЯ</v>
      </c>
      <c r="J531" s="40" t="str">
        <f>VLOOKUP(A531,СПРАВОЧНИК!B:D,3,0)</f>
        <v>ОТЕЧЕСТВЕННЫЕ</v>
      </c>
    </row>
    <row r="532" spans="1:10" x14ac:dyDescent="0.25">
      <c r="A532" s="65" t="s">
        <v>312</v>
      </c>
      <c r="B532" s="65" t="s">
        <v>319</v>
      </c>
      <c r="C532" s="65" t="s">
        <v>814</v>
      </c>
      <c r="D532" s="40">
        <v>849783</v>
      </c>
      <c r="E532" s="40">
        <v>2942</v>
      </c>
      <c r="F532" s="40">
        <v>2500061586</v>
      </c>
      <c r="G532" s="40">
        <v>33158</v>
      </c>
      <c r="H532" s="40">
        <v>27451929978</v>
      </c>
      <c r="I532" s="40" t="str">
        <f>VLOOKUP(A532,СПРАВОЧНИК!B:D,2,0)</f>
        <v>РОССИЯ</v>
      </c>
      <c r="J532" s="40" t="str">
        <f>VLOOKUP(A532,СПРАВОЧНИК!B:D,3,0)</f>
        <v>ОТЕЧЕСТВЕННЫЕ</v>
      </c>
    </row>
    <row r="533" spans="1:10" x14ac:dyDescent="0.25">
      <c r="A533" s="65" t="s">
        <v>312</v>
      </c>
      <c r="B533" s="65" t="s">
        <v>1044</v>
      </c>
      <c r="C533" s="65" t="s">
        <v>814</v>
      </c>
      <c r="D533" s="40">
        <v>0</v>
      </c>
      <c r="E533" s="40"/>
      <c r="F533" s="40"/>
      <c r="G533" s="40">
        <v>2</v>
      </c>
      <c r="H533" s="40">
        <v>1144067</v>
      </c>
      <c r="I533" s="40" t="str">
        <f>VLOOKUP(A533,СПРАВОЧНИК!B:D,2,0)</f>
        <v>РОССИЯ</v>
      </c>
      <c r="J533" s="40" t="str">
        <f>VLOOKUP(A533,СПРАВОЧНИК!B:D,3,0)</f>
        <v>ОТЕЧЕСТВЕННЫЕ</v>
      </c>
    </row>
    <row r="534" spans="1:10" x14ac:dyDescent="0.25">
      <c r="A534" s="65" t="s">
        <v>312</v>
      </c>
      <c r="B534" s="65" t="s">
        <v>320</v>
      </c>
      <c r="C534" s="65" t="s">
        <v>809</v>
      </c>
      <c r="D534" s="40">
        <v>1310287</v>
      </c>
      <c r="E534" s="40">
        <v>135</v>
      </c>
      <c r="F534" s="40">
        <v>176888745</v>
      </c>
      <c r="G534" s="40">
        <v>1359</v>
      </c>
      <c r="H534" s="40">
        <v>1826997748</v>
      </c>
      <c r="I534" s="40" t="str">
        <f>VLOOKUP(A534,СПРАВОЧНИК!B:D,2,0)</f>
        <v>РОССИЯ</v>
      </c>
      <c r="J534" s="40" t="str">
        <f>VLOOKUP(A534,СПРАВОЧНИК!B:D,3,0)</f>
        <v>ОТЕЧЕСТВЕННЫЕ</v>
      </c>
    </row>
    <row r="535" spans="1:10" x14ac:dyDescent="0.25">
      <c r="A535" s="65" t="s">
        <v>312</v>
      </c>
      <c r="B535" s="65" t="s">
        <v>321</v>
      </c>
      <c r="C535" s="65" t="s">
        <v>817</v>
      </c>
      <c r="D535" s="40">
        <v>1450039</v>
      </c>
      <c r="E535" s="41">
        <v>7059</v>
      </c>
      <c r="F535" s="41">
        <v>10235825301</v>
      </c>
      <c r="G535" s="40">
        <v>41397</v>
      </c>
      <c r="H535" s="40">
        <v>56642570829</v>
      </c>
      <c r="I535" s="40" t="str">
        <f>VLOOKUP(A535,СПРАВОЧНИК!B:D,2,0)</f>
        <v>РОССИЯ</v>
      </c>
      <c r="J535" s="40" t="str">
        <f>VLOOKUP(A535,СПРАВОЧНИК!B:D,3,0)</f>
        <v>ОТЕЧЕСТВЕННЫЕ</v>
      </c>
    </row>
    <row r="536" spans="1:10" x14ac:dyDescent="0.25">
      <c r="A536" s="65" t="s">
        <v>312</v>
      </c>
      <c r="B536" s="65" t="s">
        <v>737</v>
      </c>
      <c r="C536" s="65" t="s">
        <v>773</v>
      </c>
      <c r="D536" s="40">
        <v>0</v>
      </c>
      <c r="E536" s="40"/>
      <c r="F536" s="40"/>
      <c r="G536" s="40">
        <v>5</v>
      </c>
      <c r="H536" s="40">
        <v>11053000</v>
      </c>
      <c r="I536" s="40" t="str">
        <f>VLOOKUP(A536,СПРАВОЧНИК!B:D,2,0)</f>
        <v>РОССИЯ</v>
      </c>
      <c r="J536" s="40" t="str">
        <f>VLOOKUP(A536,СПРАВОЧНИК!B:D,3,0)</f>
        <v>ОТЕЧЕСТВЕННЫЕ</v>
      </c>
    </row>
    <row r="537" spans="1:10" x14ac:dyDescent="0.25">
      <c r="A537" s="65" t="s">
        <v>312</v>
      </c>
      <c r="B537" s="65" t="s">
        <v>322</v>
      </c>
      <c r="C537" s="65" t="s">
        <v>773</v>
      </c>
      <c r="D537" s="40">
        <v>1249900</v>
      </c>
      <c r="E537" s="41">
        <v>4</v>
      </c>
      <c r="F537" s="41">
        <v>4999600</v>
      </c>
      <c r="G537" s="40">
        <v>264</v>
      </c>
      <c r="H537" s="40">
        <v>304454628</v>
      </c>
      <c r="I537" s="40" t="str">
        <f>VLOOKUP(A537,СПРАВОЧНИК!B:D,2,0)</f>
        <v>РОССИЯ</v>
      </c>
      <c r="J537" s="40" t="str">
        <f>VLOOKUP(A537,СПРАВОЧНИК!B:D,3,0)</f>
        <v>ОТЕЧЕСТВЕННЫЕ</v>
      </c>
    </row>
    <row r="538" spans="1:10" x14ac:dyDescent="0.25">
      <c r="A538" s="65" t="s">
        <v>323</v>
      </c>
      <c r="B538" s="65" t="s">
        <v>324</v>
      </c>
      <c r="C538" s="65" t="s">
        <v>776</v>
      </c>
      <c r="D538" s="40">
        <v>0</v>
      </c>
      <c r="E538" s="41"/>
      <c r="F538" s="41"/>
      <c r="G538" s="40">
        <v>1</v>
      </c>
      <c r="H538" s="40">
        <v>20023200</v>
      </c>
      <c r="I538" s="40" t="str">
        <f>VLOOKUP(A538,СПРАВОЧНИК!B:D,2,0)</f>
        <v>ЕВРОПА</v>
      </c>
      <c r="J538" s="40" t="str">
        <f>VLOOKUP(A538,СПРАВОЧНИК!B:D,3,0)</f>
        <v>ИНОМАРКИ</v>
      </c>
    </row>
    <row r="539" spans="1:10" x14ac:dyDescent="0.25">
      <c r="A539" s="65" t="s">
        <v>323</v>
      </c>
      <c r="B539" s="65" t="s">
        <v>325</v>
      </c>
      <c r="C539" s="65" t="s">
        <v>776</v>
      </c>
      <c r="D539" s="40">
        <v>0</v>
      </c>
      <c r="E539" s="40"/>
      <c r="F539" s="40"/>
      <c r="G539" s="40">
        <v>13</v>
      </c>
      <c r="H539" s="40">
        <v>211431000</v>
      </c>
      <c r="I539" s="40" t="str">
        <f>VLOOKUP(A539,СПРАВОЧНИК!B:D,2,0)</f>
        <v>ЕВРОПА</v>
      </c>
      <c r="J539" s="40" t="str">
        <f>VLOOKUP(A539,СПРАВОЧНИК!B:D,3,0)</f>
        <v>ИНОМАРКИ</v>
      </c>
    </row>
    <row r="540" spans="1:10" x14ac:dyDescent="0.25">
      <c r="A540" s="65" t="s">
        <v>323</v>
      </c>
      <c r="B540" s="65" t="s">
        <v>326</v>
      </c>
      <c r="C540" s="65" t="s">
        <v>773</v>
      </c>
      <c r="D540" s="40">
        <v>15200000</v>
      </c>
      <c r="E540" s="40">
        <v>6</v>
      </c>
      <c r="F540" s="40">
        <v>91200000</v>
      </c>
      <c r="G540" s="40">
        <v>99</v>
      </c>
      <c r="H540" s="40">
        <v>1504800000</v>
      </c>
      <c r="I540" s="40" t="str">
        <f>VLOOKUP(A540,СПРАВОЧНИК!B:D,2,0)</f>
        <v>ЕВРОПА</v>
      </c>
      <c r="J540" s="40" t="str">
        <f>VLOOKUP(A540,СПРАВОЧНИК!B:D,3,0)</f>
        <v>ИНОМАРКИ</v>
      </c>
    </row>
    <row r="541" spans="1:10" x14ac:dyDescent="0.25">
      <c r="A541" s="65" t="s">
        <v>327</v>
      </c>
      <c r="B541" s="65" t="s">
        <v>328</v>
      </c>
      <c r="C541" s="65" t="s">
        <v>773</v>
      </c>
      <c r="D541" s="40">
        <v>9472667</v>
      </c>
      <c r="E541" s="40">
        <v>23</v>
      </c>
      <c r="F541" s="40">
        <v>217871341</v>
      </c>
      <c r="G541" s="40">
        <v>285</v>
      </c>
      <c r="H541" s="40">
        <v>2407151075</v>
      </c>
      <c r="I541" s="40" t="str">
        <f>VLOOKUP(A541,СПРАВОЧНИК!B:D,2,0)</f>
        <v>ЕВРОПА</v>
      </c>
      <c r="J541" s="40" t="str">
        <f>VLOOKUP(A541,СПРАВОЧНИК!B:D,3,0)</f>
        <v>ИНОМАРКИ</v>
      </c>
    </row>
    <row r="542" spans="1:10" x14ac:dyDescent="0.25">
      <c r="A542" s="65" t="s">
        <v>327</v>
      </c>
      <c r="B542" s="65" t="s">
        <v>329</v>
      </c>
      <c r="C542" s="65" t="s">
        <v>773</v>
      </c>
      <c r="D542" s="40">
        <v>0</v>
      </c>
      <c r="E542" s="40"/>
      <c r="F542" s="40"/>
      <c r="G542" s="40">
        <v>37</v>
      </c>
      <c r="H542" s="40">
        <v>189144241</v>
      </c>
      <c r="I542" s="40" t="str">
        <f>VLOOKUP(A542,СПРАВОЧНИК!B:D,2,0)</f>
        <v>ЕВРОПА</v>
      </c>
      <c r="J542" s="40" t="str">
        <f>VLOOKUP(A542,СПРАВОЧНИК!B:D,3,0)</f>
        <v>ИНОМАРКИ</v>
      </c>
    </row>
    <row r="543" spans="1:10" x14ac:dyDescent="0.25">
      <c r="A543" s="65" t="s">
        <v>327</v>
      </c>
      <c r="B543" s="65" t="s">
        <v>330</v>
      </c>
      <c r="C543" s="65" t="s">
        <v>773</v>
      </c>
      <c r="D543" s="40">
        <v>6885665</v>
      </c>
      <c r="E543" s="40">
        <v>1</v>
      </c>
      <c r="F543" s="40">
        <v>6885665</v>
      </c>
      <c r="G543" s="40">
        <v>45</v>
      </c>
      <c r="H543" s="40">
        <v>374029357</v>
      </c>
      <c r="I543" s="40" t="str">
        <f>VLOOKUP(A543,СПРАВОЧНИК!B:D,2,0)</f>
        <v>ЕВРОПА</v>
      </c>
      <c r="J543" s="40" t="str">
        <f>VLOOKUP(A543,СПРАВОЧНИК!B:D,3,0)</f>
        <v>ИНОМАРКИ</v>
      </c>
    </row>
    <row r="544" spans="1:10" x14ac:dyDescent="0.25">
      <c r="A544" s="65" t="s">
        <v>327</v>
      </c>
      <c r="B544" s="65" t="s">
        <v>331</v>
      </c>
      <c r="C544" s="65" t="s">
        <v>773</v>
      </c>
      <c r="D544" s="40">
        <v>23424692</v>
      </c>
      <c r="E544" s="40">
        <v>94</v>
      </c>
      <c r="F544" s="40">
        <v>2201921048</v>
      </c>
      <c r="G544" s="40">
        <v>1179</v>
      </c>
      <c r="H544" s="40">
        <v>21735222992</v>
      </c>
      <c r="I544" s="40" t="str">
        <f>VLOOKUP(A544,СПРАВОЧНИК!B:D,2,0)</f>
        <v>ЕВРОПА</v>
      </c>
      <c r="J544" s="40" t="str">
        <f>VLOOKUP(A544,СПРАВОЧНИК!B:D,3,0)</f>
        <v>ИНОМАРКИ</v>
      </c>
    </row>
    <row r="545" spans="1:10" x14ac:dyDescent="0.25">
      <c r="A545" s="65" t="s">
        <v>327</v>
      </c>
      <c r="B545" s="65" t="s">
        <v>332</v>
      </c>
      <c r="C545" s="65" t="s">
        <v>773</v>
      </c>
      <c r="D545" s="40">
        <v>4204000</v>
      </c>
      <c r="E545" s="40">
        <v>2</v>
      </c>
      <c r="F545" s="40">
        <v>8408000</v>
      </c>
      <c r="G545" s="40">
        <v>48</v>
      </c>
      <c r="H545" s="40">
        <v>309170526</v>
      </c>
      <c r="I545" s="40" t="str">
        <f>VLOOKUP(A545,СПРАВОЧНИК!B:D,2,0)</f>
        <v>ЕВРОПА</v>
      </c>
      <c r="J545" s="40" t="str">
        <f>VLOOKUP(A545,СПРАВОЧНИК!B:D,3,0)</f>
        <v>ИНОМАРКИ</v>
      </c>
    </row>
    <row r="546" spans="1:10" x14ac:dyDescent="0.25">
      <c r="A546" s="65" t="s">
        <v>327</v>
      </c>
      <c r="B546" s="65" t="s">
        <v>333</v>
      </c>
      <c r="C546" s="65" t="s">
        <v>773</v>
      </c>
      <c r="D546" s="40">
        <v>17116133</v>
      </c>
      <c r="E546" s="40">
        <v>27</v>
      </c>
      <c r="F546" s="40">
        <v>462135591</v>
      </c>
      <c r="G546" s="40">
        <v>395</v>
      </c>
      <c r="H546" s="40">
        <v>6590659724</v>
      </c>
      <c r="I546" s="40" t="str">
        <f>VLOOKUP(A546,СПРАВОЧНИК!B:D,2,0)</f>
        <v>ЕВРОПА</v>
      </c>
      <c r="J546" s="40" t="str">
        <f>VLOOKUP(A546,СПРАВОЧНИК!B:D,3,0)</f>
        <v>ИНОМАРКИ</v>
      </c>
    </row>
    <row r="547" spans="1:10" x14ac:dyDescent="0.25">
      <c r="A547" s="65" t="s">
        <v>327</v>
      </c>
      <c r="B547" s="65" t="s">
        <v>334</v>
      </c>
      <c r="C547" s="65" t="s">
        <v>773</v>
      </c>
      <c r="D547" s="40">
        <v>9161000</v>
      </c>
      <c r="E547" s="40">
        <v>4</v>
      </c>
      <c r="F547" s="40">
        <v>36644000</v>
      </c>
      <c r="G547" s="40">
        <v>82</v>
      </c>
      <c r="H547" s="40">
        <v>521703451</v>
      </c>
      <c r="I547" s="40" t="str">
        <f>VLOOKUP(A547,СПРАВОЧНИК!B:D,2,0)</f>
        <v>ЕВРОПА</v>
      </c>
      <c r="J547" s="40" t="str">
        <f>VLOOKUP(A547,СПРАВОЧНИК!B:D,3,0)</f>
        <v>ИНОМАРКИ</v>
      </c>
    </row>
    <row r="548" spans="1:10" x14ac:dyDescent="0.25">
      <c r="A548" s="65" t="s">
        <v>335</v>
      </c>
      <c r="B548" s="65" t="s">
        <v>336</v>
      </c>
      <c r="C548" s="65" t="s">
        <v>773</v>
      </c>
      <c r="D548" s="40">
        <v>4470000</v>
      </c>
      <c r="E548" s="40">
        <v>2</v>
      </c>
      <c r="F548" s="40">
        <v>8940000</v>
      </c>
      <c r="G548" s="40">
        <v>16</v>
      </c>
      <c r="H548" s="40">
        <v>67250000</v>
      </c>
      <c r="I548" s="40" t="str">
        <f>VLOOKUP(A548,СПРАВОЧНИК!B:D,2,0)</f>
        <v>КИТАЙ</v>
      </c>
      <c r="J548" s="40" t="str">
        <f>VLOOKUP(A548,СПРАВОЧНИК!B:D,3,0)</f>
        <v>ИНОМАРКИ</v>
      </c>
    </row>
    <row r="549" spans="1:10" x14ac:dyDescent="0.25">
      <c r="A549" s="65" t="s">
        <v>335</v>
      </c>
      <c r="B549" s="65" t="s">
        <v>1056</v>
      </c>
      <c r="C549" s="65" t="s">
        <v>811</v>
      </c>
      <c r="D549" s="40">
        <v>0</v>
      </c>
      <c r="E549" s="41"/>
      <c r="F549" s="41"/>
      <c r="G549" s="40">
        <v>1</v>
      </c>
      <c r="H549" s="40">
        <v>1750000</v>
      </c>
      <c r="I549" s="40" t="str">
        <f>VLOOKUP(A549,СПРАВОЧНИК!B:D,2,0)</f>
        <v>КИТАЙ</v>
      </c>
      <c r="J549" s="40" t="str">
        <f>VLOOKUP(A549,СПРАВОЧНИК!B:D,3,0)</f>
        <v>ИНОМАРКИ</v>
      </c>
    </row>
    <row r="550" spans="1:10" x14ac:dyDescent="0.25">
      <c r="A550" s="65" t="s">
        <v>337</v>
      </c>
      <c r="B550" s="65" t="s">
        <v>338</v>
      </c>
      <c r="C550" s="65" t="s">
        <v>778</v>
      </c>
      <c r="D550" s="40">
        <v>0</v>
      </c>
      <c r="E550" s="41"/>
      <c r="F550" s="41"/>
      <c r="G550" s="40">
        <v>1</v>
      </c>
      <c r="H550" s="40">
        <v>1980000</v>
      </c>
      <c r="I550" s="40" t="str">
        <f>VLOOKUP(A550,СПРАВОЧНИК!B:D,2,0)</f>
        <v>ЯПОНИЯ</v>
      </c>
      <c r="J550" s="40" t="str">
        <f>VLOOKUP(A550,СПРАВОЧНИК!B:D,3,0)</f>
        <v>ИНОМАРКИ</v>
      </c>
    </row>
    <row r="551" spans="1:10" x14ac:dyDescent="0.25">
      <c r="A551" s="65" t="s">
        <v>337</v>
      </c>
      <c r="B551" s="65" t="s">
        <v>339</v>
      </c>
      <c r="C551" s="65" t="s">
        <v>774</v>
      </c>
      <c r="D551" s="40">
        <v>4525000</v>
      </c>
      <c r="E551" s="40">
        <v>9</v>
      </c>
      <c r="F551" s="40">
        <v>40725000</v>
      </c>
      <c r="G551" s="40">
        <v>178</v>
      </c>
      <c r="H551" s="40">
        <v>823437623</v>
      </c>
      <c r="I551" s="40" t="str">
        <f>VLOOKUP(A551,СПРАВОЧНИК!B:D,2,0)</f>
        <v>ЯПОНИЯ</v>
      </c>
      <c r="J551" s="40" t="str">
        <f>VLOOKUP(A551,СПРАВОЧНИК!B:D,3,0)</f>
        <v>ИНОМАРКИ</v>
      </c>
    </row>
    <row r="552" spans="1:10" x14ac:dyDescent="0.25">
      <c r="A552" s="65" t="s">
        <v>337</v>
      </c>
      <c r="B552" s="65" t="s">
        <v>340</v>
      </c>
      <c r="C552" s="65" t="s">
        <v>773</v>
      </c>
      <c r="D552" s="40">
        <v>10461700</v>
      </c>
      <c r="E552" s="40">
        <v>22</v>
      </c>
      <c r="F552" s="40">
        <v>230157400</v>
      </c>
      <c r="G552" s="40">
        <v>233</v>
      </c>
      <c r="H552" s="40">
        <v>1829495525</v>
      </c>
      <c r="I552" s="40" t="str">
        <f>VLOOKUP(A552,СПРАВОЧНИК!B:D,2,0)</f>
        <v>ЯПОНИЯ</v>
      </c>
      <c r="J552" s="40" t="str">
        <f>VLOOKUP(A552,СПРАВОЧНИК!B:D,3,0)</f>
        <v>ИНОМАРКИ</v>
      </c>
    </row>
    <row r="553" spans="1:10" x14ac:dyDescent="0.25">
      <c r="A553" s="65" t="s">
        <v>337</v>
      </c>
      <c r="B553" s="65" t="s">
        <v>341</v>
      </c>
      <c r="C553" s="65" t="s">
        <v>775</v>
      </c>
      <c r="D553" s="40">
        <v>2141667</v>
      </c>
      <c r="E553" s="40">
        <v>4</v>
      </c>
      <c r="F553" s="40">
        <v>8566668</v>
      </c>
      <c r="G553" s="40">
        <v>30</v>
      </c>
      <c r="H553" s="40">
        <v>72097668</v>
      </c>
      <c r="I553" s="40" t="str">
        <f>VLOOKUP(A553,СПРАВОЧНИК!B:D,2,0)</f>
        <v>ЯПОНИЯ</v>
      </c>
      <c r="J553" s="40" t="str">
        <f>VLOOKUP(A553,СПРАВОЧНИК!B:D,3,0)</f>
        <v>ИНОМАРКИ</v>
      </c>
    </row>
    <row r="554" spans="1:10" x14ac:dyDescent="0.25">
      <c r="A554" s="65" t="s">
        <v>337</v>
      </c>
      <c r="B554" s="65" t="s">
        <v>342</v>
      </c>
      <c r="C554" s="65" t="s">
        <v>776</v>
      </c>
      <c r="D554" s="40">
        <v>0</v>
      </c>
      <c r="E554" s="40"/>
      <c r="F554" s="40"/>
      <c r="G554" s="40">
        <v>3</v>
      </c>
      <c r="H554" s="40">
        <v>36339000</v>
      </c>
      <c r="I554" s="40" t="str">
        <f>VLOOKUP(A554,СПРАВОЧНИК!B:D,2,0)</f>
        <v>ЯПОНИЯ</v>
      </c>
      <c r="J554" s="40" t="str">
        <f>VLOOKUP(A554,СПРАВОЧНИК!B:D,3,0)</f>
        <v>ИНОМАРКИ</v>
      </c>
    </row>
    <row r="555" spans="1:10" x14ac:dyDescent="0.25">
      <c r="A555" s="65" t="s">
        <v>337</v>
      </c>
      <c r="B555" s="65" t="s">
        <v>664</v>
      </c>
      <c r="C555" s="65" t="s">
        <v>809</v>
      </c>
      <c r="D555" s="40">
        <v>21990000</v>
      </c>
      <c r="E555" s="40">
        <v>1</v>
      </c>
      <c r="F555" s="40">
        <v>21990000</v>
      </c>
      <c r="G555" s="40">
        <v>7</v>
      </c>
      <c r="H555" s="40">
        <v>128195000</v>
      </c>
      <c r="I555" s="40" t="str">
        <f>VLOOKUP(A555,СПРАВОЧНИК!B:D,2,0)</f>
        <v>ЯПОНИЯ</v>
      </c>
      <c r="J555" s="40" t="str">
        <f>VLOOKUP(A555,СПРАВОЧНИК!B:D,3,0)</f>
        <v>ИНОМАРКИ</v>
      </c>
    </row>
    <row r="556" spans="1:10" x14ac:dyDescent="0.25">
      <c r="A556" s="65" t="s">
        <v>337</v>
      </c>
      <c r="B556" s="65" t="s">
        <v>343</v>
      </c>
      <c r="C556" s="65" t="s">
        <v>776</v>
      </c>
      <c r="D556" s="40">
        <v>12762000</v>
      </c>
      <c r="E556" s="40">
        <v>1</v>
      </c>
      <c r="F556" s="40">
        <v>12762000</v>
      </c>
      <c r="G556" s="40">
        <v>11</v>
      </c>
      <c r="H556" s="40">
        <v>137302000</v>
      </c>
      <c r="I556" s="40" t="str">
        <f>VLOOKUP(A556,СПРАВОЧНИК!B:D,2,0)</f>
        <v>ЯПОНИЯ</v>
      </c>
      <c r="J556" s="40" t="str">
        <f>VLOOKUP(A556,СПРАВОЧНИК!B:D,3,0)</f>
        <v>ИНОМАРКИ</v>
      </c>
    </row>
    <row r="557" spans="1:10" x14ac:dyDescent="0.25">
      <c r="A557" s="65" t="s">
        <v>337</v>
      </c>
      <c r="B557" s="65" t="s">
        <v>344</v>
      </c>
      <c r="C557" s="65" t="s">
        <v>773</v>
      </c>
      <c r="D557" s="40">
        <v>10348000</v>
      </c>
      <c r="E557" s="40">
        <v>95</v>
      </c>
      <c r="F557" s="40">
        <v>983060000</v>
      </c>
      <c r="G557" s="40">
        <v>1245</v>
      </c>
      <c r="H557" s="40">
        <v>12914840853</v>
      </c>
      <c r="I557" s="40" t="str">
        <f>VLOOKUP(A557,СПРАВОЧНИК!B:D,2,0)</f>
        <v>ЯПОНИЯ</v>
      </c>
      <c r="J557" s="40" t="str">
        <f>VLOOKUP(A557,СПРАВОЧНИК!B:D,3,0)</f>
        <v>ИНОМАРКИ</v>
      </c>
    </row>
    <row r="558" spans="1:10" x14ac:dyDescent="0.25">
      <c r="A558" s="65" t="s">
        <v>337</v>
      </c>
      <c r="B558" s="65" t="s">
        <v>345</v>
      </c>
      <c r="C558" s="65" t="s">
        <v>773</v>
      </c>
      <c r="D558" s="40">
        <v>5236500</v>
      </c>
      <c r="E558" s="40">
        <v>26</v>
      </c>
      <c r="F558" s="40">
        <v>136149000</v>
      </c>
      <c r="G558" s="40">
        <v>433</v>
      </c>
      <c r="H558" s="40">
        <v>2220843219</v>
      </c>
      <c r="I558" s="40" t="str">
        <f>VLOOKUP(A558,СПРАВОЧНИК!B:D,2,0)</f>
        <v>ЯПОНИЯ</v>
      </c>
      <c r="J558" s="40" t="str">
        <f>VLOOKUP(A558,СПРАВОЧНИК!B:D,3,0)</f>
        <v>ИНОМАРКИ</v>
      </c>
    </row>
    <row r="559" spans="1:10" x14ac:dyDescent="0.25">
      <c r="A559" s="65" t="s">
        <v>337</v>
      </c>
      <c r="B559" s="65" t="s">
        <v>346</v>
      </c>
      <c r="C559" s="65" t="s">
        <v>773</v>
      </c>
      <c r="D559" s="40">
        <v>11660000</v>
      </c>
      <c r="E559" s="40">
        <v>239</v>
      </c>
      <c r="F559" s="40">
        <v>2786740000</v>
      </c>
      <c r="G559" s="40">
        <v>2789</v>
      </c>
      <c r="H559" s="40">
        <v>15315593422</v>
      </c>
      <c r="I559" s="40" t="str">
        <f>VLOOKUP(A559,СПРАВОЧНИК!B:D,2,0)</f>
        <v>ЯПОНИЯ</v>
      </c>
      <c r="J559" s="40" t="str">
        <f>VLOOKUP(A559,СПРАВОЧНИК!B:D,3,0)</f>
        <v>ИНОМАРКИ</v>
      </c>
    </row>
    <row r="560" spans="1:10" x14ac:dyDescent="0.25">
      <c r="A560" s="65" t="s">
        <v>337</v>
      </c>
      <c r="B560" s="65" t="s">
        <v>1052</v>
      </c>
      <c r="C560" s="65" t="s">
        <v>773</v>
      </c>
      <c r="D560" s="40">
        <v>0</v>
      </c>
      <c r="E560" s="40"/>
      <c r="F560" s="40"/>
      <c r="G560" s="40">
        <v>4</v>
      </c>
      <c r="H560" s="40">
        <v>48200000</v>
      </c>
      <c r="I560" s="40" t="str">
        <f>VLOOKUP(A560,СПРАВОЧНИК!B:D,2,0)</f>
        <v>ЯПОНИЯ</v>
      </c>
      <c r="J560" s="40" t="str">
        <f>VLOOKUP(A560,СПРАВОЧНИК!B:D,3,0)</f>
        <v>ИНОМАРКИ</v>
      </c>
    </row>
    <row r="561" spans="1:10" x14ac:dyDescent="0.25">
      <c r="A561" s="65" t="s">
        <v>337</v>
      </c>
      <c r="B561" s="65" t="s">
        <v>1032</v>
      </c>
      <c r="C561" s="65" t="s">
        <v>812</v>
      </c>
      <c r="D561" s="40">
        <v>0</v>
      </c>
      <c r="E561" s="41"/>
      <c r="F561" s="41"/>
      <c r="G561" s="40">
        <v>1</v>
      </c>
      <c r="H561" s="40">
        <v>3000000</v>
      </c>
      <c r="I561" s="40" t="str">
        <f>VLOOKUP(A561,СПРАВОЧНИК!B:D,2,0)</f>
        <v>ЯПОНИЯ</v>
      </c>
      <c r="J561" s="40" t="str">
        <f>VLOOKUP(A561,СПРАВОЧНИК!B:D,3,0)</f>
        <v>ИНОМАРКИ</v>
      </c>
    </row>
    <row r="562" spans="1:10" x14ac:dyDescent="0.25">
      <c r="A562" s="65" t="s">
        <v>337</v>
      </c>
      <c r="B562" s="65" t="s">
        <v>347</v>
      </c>
      <c r="C562" s="65" t="s">
        <v>773</v>
      </c>
      <c r="D562" s="40">
        <v>3286000</v>
      </c>
      <c r="E562" s="41">
        <v>1</v>
      </c>
      <c r="F562" s="41">
        <v>3286000</v>
      </c>
      <c r="G562" s="40">
        <v>13</v>
      </c>
      <c r="H562" s="40">
        <v>46568000</v>
      </c>
      <c r="I562" s="40" t="str">
        <f>VLOOKUP(A562,СПРАВОЧНИК!B:D,2,0)</f>
        <v>ЯПОНИЯ</v>
      </c>
      <c r="J562" s="40" t="str">
        <f>VLOOKUP(A562,СПРАВОЧНИК!B:D,3,0)</f>
        <v>ИНОМАРКИ</v>
      </c>
    </row>
    <row r="563" spans="1:10" x14ac:dyDescent="0.25">
      <c r="A563" s="65" t="s">
        <v>348</v>
      </c>
      <c r="B563" s="65" t="s">
        <v>349</v>
      </c>
      <c r="C563" s="65" t="s">
        <v>773</v>
      </c>
      <c r="D563" s="40">
        <v>5700000</v>
      </c>
      <c r="E563" s="40">
        <v>3</v>
      </c>
      <c r="F563" s="40">
        <v>17100000</v>
      </c>
      <c r="G563" s="40">
        <v>58</v>
      </c>
      <c r="H563" s="40">
        <v>363230000</v>
      </c>
      <c r="I563" s="40" t="str">
        <f>VLOOKUP(A563,СПРАВОЧНИК!B:D,2,0)</f>
        <v>КИТАЙ</v>
      </c>
      <c r="J563" s="40" t="str">
        <f>VLOOKUP(A563,СПРАВОЧНИК!B:D,3,0)</f>
        <v>ИНОМАРКИ</v>
      </c>
    </row>
    <row r="564" spans="1:10" x14ac:dyDescent="0.25">
      <c r="A564" s="65" t="s">
        <v>348</v>
      </c>
      <c r="B564" s="65" t="s">
        <v>626</v>
      </c>
      <c r="C564" s="65" t="s">
        <v>773</v>
      </c>
      <c r="D564" s="40">
        <v>7900000</v>
      </c>
      <c r="E564" s="40">
        <v>631</v>
      </c>
      <c r="F564" s="40">
        <v>4984900000</v>
      </c>
      <c r="G564" s="40">
        <v>1510</v>
      </c>
      <c r="H564" s="40">
        <v>11879700000</v>
      </c>
      <c r="I564" s="40" t="str">
        <f>VLOOKUP(A564,СПРАВОЧНИК!B:D,2,0)</f>
        <v>КИТАЙ</v>
      </c>
      <c r="J564" s="40" t="str">
        <f>VLOOKUP(A564,СПРАВОЧНИК!B:D,3,0)</f>
        <v>ИНОМАРКИ</v>
      </c>
    </row>
    <row r="565" spans="1:10" x14ac:dyDescent="0.25">
      <c r="A565" s="65" t="s">
        <v>348</v>
      </c>
      <c r="B565" s="65" t="s">
        <v>350</v>
      </c>
      <c r="C565" s="65" t="s">
        <v>773</v>
      </c>
      <c r="D565" s="40">
        <v>8900000</v>
      </c>
      <c r="E565" s="41">
        <v>14</v>
      </c>
      <c r="F565" s="41">
        <v>124600000</v>
      </c>
      <c r="G565" s="40">
        <v>99</v>
      </c>
      <c r="H565" s="40">
        <v>846700000</v>
      </c>
      <c r="I565" s="40" t="str">
        <f>VLOOKUP(A565,СПРАВОЧНИК!B:D,2,0)</f>
        <v>КИТАЙ</v>
      </c>
      <c r="J565" s="40" t="str">
        <f>VLOOKUP(A565,СПРАВОЧНИК!B:D,3,0)</f>
        <v>ИНОМАРКИ</v>
      </c>
    </row>
    <row r="566" spans="1:10" x14ac:dyDescent="0.25">
      <c r="A566" s="65" t="s">
        <v>348</v>
      </c>
      <c r="B566" s="65" t="s">
        <v>351</v>
      </c>
      <c r="C566" s="65" t="s">
        <v>773</v>
      </c>
      <c r="D566" s="40">
        <v>9200000</v>
      </c>
      <c r="E566" s="41">
        <v>1333</v>
      </c>
      <c r="F566" s="41">
        <v>12263600000</v>
      </c>
      <c r="G566" s="40">
        <v>3048</v>
      </c>
      <c r="H566" s="40">
        <v>29465510000</v>
      </c>
      <c r="I566" s="40" t="str">
        <f>VLOOKUP(A566,СПРАВОЧНИК!B:D,2,0)</f>
        <v>КИТАЙ</v>
      </c>
      <c r="J566" s="40" t="str">
        <f>VLOOKUP(A566,СПРАВОЧНИК!B:D,3,0)</f>
        <v>ИНОМАРКИ</v>
      </c>
    </row>
    <row r="567" spans="1:10" x14ac:dyDescent="0.25">
      <c r="A567" s="65" t="s">
        <v>352</v>
      </c>
      <c r="B567" s="65" t="s">
        <v>353</v>
      </c>
      <c r="C567" s="65" t="s">
        <v>773</v>
      </c>
      <c r="D567" s="40">
        <v>11695000</v>
      </c>
      <c r="E567" s="40">
        <v>1</v>
      </c>
      <c r="F567" s="40">
        <v>11695000</v>
      </c>
      <c r="G567" s="40">
        <v>24</v>
      </c>
      <c r="H567" s="40">
        <v>242640000</v>
      </c>
      <c r="I567" s="40" t="str">
        <f>VLOOKUP(A567,СПРАВОЧНИК!B:D,2,0)</f>
        <v>США</v>
      </c>
      <c r="J567" s="40" t="str">
        <f>VLOOKUP(A567,СПРАВОЧНИК!B:D,3,0)</f>
        <v>ИНОМАРКИ</v>
      </c>
    </row>
    <row r="568" spans="1:10" x14ac:dyDescent="0.25">
      <c r="A568" s="65" t="s">
        <v>352</v>
      </c>
      <c r="B568" s="65" t="s">
        <v>354</v>
      </c>
      <c r="C568" s="65" t="s">
        <v>773</v>
      </c>
      <c r="D568" s="40">
        <v>9180000</v>
      </c>
      <c r="E568" s="41">
        <v>1</v>
      </c>
      <c r="F568" s="41">
        <v>9180000</v>
      </c>
      <c r="G568" s="40">
        <v>14</v>
      </c>
      <c r="H568" s="40">
        <v>122760000</v>
      </c>
      <c r="I568" s="40" t="str">
        <f>VLOOKUP(A568,СПРАВОЧНИК!B:D,2,0)</f>
        <v>США</v>
      </c>
      <c r="J568" s="40" t="str">
        <f>VLOOKUP(A568,СПРАВОЧНИК!B:D,3,0)</f>
        <v>ИНОМАРКИ</v>
      </c>
    </row>
    <row r="569" spans="1:10" x14ac:dyDescent="0.25">
      <c r="A569" s="65" t="s">
        <v>352</v>
      </c>
      <c r="B569" s="65" t="s">
        <v>355</v>
      </c>
      <c r="C569" s="65" t="s">
        <v>776</v>
      </c>
      <c r="D569" s="40">
        <v>0</v>
      </c>
      <c r="E569" s="41"/>
      <c r="F569" s="41"/>
      <c r="G569" s="40">
        <v>1</v>
      </c>
      <c r="H569" s="40">
        <v>3560000</v>
      </c>
      <c r="I569" s="40" t="str">
        <f>VLOOKUP(A569,СПРАВОЧНИК!B:D,2,0)</f>
        <v>США</v>
      </c>
      <c r="J569" s="40" t="str">
        <f>VLOOKUP(A569,СПРАВОЧНИК!B:D,3,0)</f>
        <v>ИНОМАРКИ</v>
      </c>
    </row>
    <row r="570" spans="1:10" x14ac:dyDescent="0.25">
      <c r="A570" s="65" t="s">
        <v>352</v>
      </c>
      <c r="B570" s="65" t="s">
        <v>356</v>
      </c>
      <c r="C570" s="65" t="s">
        <v>773</v>
      </c>
      <c r="D570" s="40">
        <v>9955000</v>
      </c>
      <c r="E570" s="41">
        <v>1</v>
      </c>
      <c r="F570" s="41">
        <v>9955000</v>
      </c>
      <c r="G570" s="40">
        <v>10</v>
      </c>
      <c r="H570" s="40">
        <v>88422000</v>
      </c>
      <c r="I570" s="40" t="str">
        <f>VLOOKUP(A570,СПРАВОЧНИК!B:D,2,0)</f>
        <v>США</v>
      </c>
      <c r="J570" s="40" t="str">
        <f>VLOOKUP(A570,СПРАВОЧНИК!B:D,3,0)</f>
        <v>ИНОМАРКИ</v>
      </c>
    </row>
    <row r="571" spans="1:10" x14ac:dyDescent="0.25">
      <c r="A571" s="65" t="s">
        <v>352</v>
      </c>
      <c r="B571" s="65" t="s">
        <v>357</v>
      </c>
      <c r="C571" s="65" t="s">
        <v>773</v>
      </c>
      <c r="D571" s="40">
        <v>14270000</v>
      </c>
      <c r="E571" s="41">
        <v>2</v>
      </c>
      <c r="F571" s="41">
        <v>28540000</v>
      </c>
      <c r="G571" s="40">
        <v>20</v>
      </c>
      <c r="H571" s="40">
        <v>273290000</v>
      </c>
      <c r="I571" s="40" t="str">
        <f>VLOOKUP(A571,СПРАВОЧНИК!B:D,2,0)</f>
        <v>США</v>
      </c>
      <c r="J571" s="40" t="str">
        <f>VLOOKUP(A571,СПРАВОЧНИК!B:D,3,0)</f>
        <v>ИНОМАРКИ</v>
      </c>
    </row>
    <row r="572" spans="1:10" x14ac:dyDescent="0.25">
      <c r="A572" s="65" t="s">
        <v>722</v>
      </c>
      <c r="B572" s="65" t="s">
        <v>759</v>
      </c>
      <c r="C572" s="65" t="s">
        <v>811</v>
      </c>
      <c r="D572" s="40">
        <v>0</v>
      </c>
      <c r="E572" s="40"/>
      <c r="F572" s="40"/>
      <c r="G572" s="40">
        <v>1</v>
      </c>
      <c r="H572" s="40">
        <v>1603000</v>
      </c>
      <c r="I572" s="40" t="str">
        <f>VLOOKUP(A572,СПРАВОЧНИК!B:D,2,0)</f>
        <v>КИТАЙ</v>
      </c>
      <c r="J572" s="40" t="str">
        <f>VLOOKUP(A572,СПРАВОЧНИК!B:D,3,0)</f>
        <v>ИНОМАРКИ</v>
      </c>
    </row>
    <row r="573" spans="1:10" x14ac:dyDescent="0.25">
      <c r="A573" s="65" t="s">
        <v>665</v>
      </c>
      <c r="B573" s="65" t="s">
        <v>666</v>
      </c>
      <c r="C573" s="65" t="s">
        <v>778</v>
      </c>
      <c r="D573" s="40">
        <v>2549900</v>
      </c>
      <c r="E573" s="40">
        <v>13</v>
      </c>
      <c r="F573" s="40">
        <v>33148700</v>
      </c>
      <c r="G573" s="40">
        <v>17</v>
      </c>
      <c r="H573" s="40">
        <v>43297400</v>
      </c>
      <c r="I573" s="40" t="str">
        <f>VLOOKUP(A573,СПРАВОЧНИК!B:D,2,0)</f>
        <v>КИТАЙ</v>
      </c>
      <c r="J573" s="40" t="str">
        <f>VLOOKUP(A573,СПРАВОЧНИК!B:D,3,0)</f>
        <v>ИНОМАРКИ</v>
      </c>
    </row>
    <row r="574" spans="1:10" x14ac:dyDescent="0.25">
      <c r="A574" s="65" t="s">
        <v>665</v>
      </c>
      <c r="B574" s="65" t="s">
        <v>738</v>
      </c>
      <c r="C574" s="65" t="s">
        <v>773</v>
      </c>
      <c r="D574" s="40">
        <v>1879900</v>
      </c>
      <c r="E574" s="40">
        <v>330</v>
      </c>
      <c r="F574" s="40">
        <v>620367000</v>
      </c>
      <c r="G574" s="40">
        <v>2516</v>
      </c>
      <c r="H574" s="40">
        <v>4592570900</v>
      </c>
      <c r="I574" s="40" t="str">
        <f>VLOOKUP(A574,СПРАВОЧНИК!B:D,2,0)</f>
        <v>КИТАЙ</v>
      </c>
      <c r="J574" s="40" t="str">
        <f>VLOOKUP(A574,СПРАВОЧНИК!B:D,3,0)</f>
        <v>ИНОМАРКИ</v>
      </c>
    </row>
    <row r="575" spans="1:10" x14ac:dyDescent="0.25">
      <c r="A575" s="65" t="s">
        <v>665</v>
      </c>
      <c r="B575" s="65" t="s">
        <v>667</v>
      </c>
      <c r="C575" s="65" t="s">
        <v>773</v>
      </c>
      <c r="D575" s="40">
        <v>2629900</v>
      </c>
      <c r="E575" s="40">
        <v>61</v>
      </c>
      <c r="F575" s="40">
        <v>160423900</v>
      </c>
      <c r="G575" s="40">
        <v>134</v>
      </c>
      <c r="H575" s="40">
        <v>350632700</v>
      </c>
      <c r="I575" s="40" t="str">
        <f>VLOOKUP(A575,СПРАВОЧНИК!B:D,2,0)</f>
        <v>КИТАЙ</v>
      </c>
      <c r="J575" s="40" t="str">
        <f>VLOOKUP(A575,СПРАВОЧНИК!B:D,3,0)</f>
        <v>ИНОМАРКИ</v>
      </c>
    </row>
    <row r="576" spans="1:10" x14ac:dyDescent="0.25">
      <c r="A576" s="65" t="s">
        <v>924</v>
      </c>
      <c r="B576" s="65" t="s">
        <v>925</v>
      </c>
      <c r="C576" s="65" t="s">
        <v>773</v>
      </c>
      <c r="D576" s="40">
        <v>18990000</v>
      </c>
      <c r="E576" s="40">
        <v>32</v>
      </c>
      <c r="F576" s="40">
        <v>607680000</v>
      </c>
      <c r="G576" s="40">
        <v>130</v>
      </c>
      <c r="H576" s="40">
        <v>2368060000</v>
      </c>
      <c r="I576" s="40" t="str">
        <f>VLOOKUP(A576,СПРАВОЧНИК!B:D,2,0)</f>
        <v>ЕВРОПА</v>
      </c>
      <c r="J576" s="40" t="str">
        <f>VLOOKUP(A576,СПРАВОЧНИК!B:D,3,0)</f>
        <v>ИНОМАРКИ</v>
      </c>
    </row>
    <row r="577" spans="1:10" x14ac:dyDescent="0.25">
      <c r="A577" s="65" t="s">
        <v>638</v>
      </c>
      <c r="B577" s="65" t="s">
        <v>926</v>
      </c>
      <c r="C577" s="65" t="s">
        <v>773</v>
      </c>
      <c r="D577" s="40">
        <v>0</v>
      </c>
      <c r="E577" s="40"/>
      <c r="F577" s="40"/>
      <c r="G577" s="40">
        <v>22</v>
      </c>
      <c r="H577" s="40">
        <v>83560000</v>
      </c>
      <c r="I577" s="40" t="str">
        <f>VLOOKUP(A577,СПРАВОЧНИК!B:D,2,0)</f>
        <v>КИТАЙ</v>
      </c>
      <c r="J577" s="40" t="str">
        <f>VLOOKUP(A577,СПРАВОЧНИК!B:D,3,0)</f>
        <v>ИНОМАРКИ</v>
      </c>
    </row>
    <row r="578" spans="1:10" x14ac:dyDescent="0.25">
      <c r="A578" s="65" t="s">
        <v>638</v>
      </c>
      <c r="B578" s="65" t="s">
        <v>639</v>
      </c>
      <c r="C578" s="65" t="s">
        <v>773</v>
      </c>
      <c r="D578" s="40">
        <v>0</v>
      </c>
      <c r="E578" s="40"/>
      <c r="F578" s="40"/>
      <c r="G578" s="40">
        <v>81</v>
      </c>
      <c r="H578" s="40">
        <v>380309400</v>
      </c>
      <c r="I578" s="40" t="str">
        <f>VLOOKUP(A578,СПРАВОЧНИК!B:D,2,0)</f>
        <v>КИТАЙ</v>
      </c>
      <c r="J578" s="40" t="str">
        <f>VLOOKUP(A578,СПРАВОЧНИК!B:D,3,0)</f>
        <v>ИНОМАРКИ</v>
      </c>
    </row>
    <row r="579" spans="1:10" x14ac:dyDescent="0.25">
      <c r="A579" s="65" t="s">
        <v>638</v>
      </c>
      <c r="B579" s="65" t="s">
        <v>1008</v>
      </c>
      <c r="C579" s="65" t="s">
        <v>773</v>
      </c>
      <c r="D579" s="40">
        <v>0</v>
      </c>
      <c r="E579" s="40"/>
      <c r="F579" s="40"/>
      <c r="G579" s="40">
        <v>4</v>
      </c>
      <c r="H579" s="40">
        <v>13500000</v>
      </c>
      <c r="I579" s="40" t="str">
        <f>VLOOKUP(A579,СПРАВОЧНИК!B:D,2,0)</f>
        <v>КИТАЙ</v>
      </c>
      <c r="J579" s="40" t="str">
        <f>VLOOKUP(A579,СПРАВОЧНИК!B:D,3,0)</f>
        <v>ИНОМАРКИ</v>
      </c>
    </row>
    <row r="580" spans="1:10" x14ac:dyDescent="0.25">
      <c r="A580" s="65" t="s">
        <v>638</v>
      </c>
      <c r="B580" s="65" t="s">
        <v>1151</v>
      </c>
      <c r="C580" s="65" t="s">
        <v>773</v>
      </c>
      <c r="D580" s="40">
        <v>6800000</v>
      </c>
      <c r="E580" s="40">
        <v>6</v>
      </c>
      <c r="F580" s="40">
        <v>40800000</v>
      </c>
      <c r="G580" s="40">
        <v>6</v>
      </c>
      <c r="H580" s="40">
        <v>40800000</v>
      </c>
      <c r="I580" s="40" t="str">
        <f>VLOOKUP(A580,СПРАВОЧНИК!B:D,2,0)</f>
        <v>КИТАЙ</v>
      </c>
      <c r="J580" s="40" t="str">
        <f>VLOOKUP(A580,СПРАВОЧНИК!B:D,3,0)</f>
        <v>ИНОМАРКИ</v>
      </c>
    </row>
    <row r="581" spans="1:10" x14ac:dyDescent="0.25">
      <c r="A581" s="65" t="s">
        <v>638</v>
      </c>
      <c r="B581" s="65" t="s">
        <v>640</v>
      </c>
      <c r="C581" s="65" t="s">
        <v>773</v>
      </c>
      <c r="D581" s="40">
        <v>6683900</v>
      </c>
      <c r="E581" s="40">
        <v>12</v>
      </c>
      <c r="F581" s="40">
        <v>80206800</v>
      </c>
      <c r="G581" s="40">
        <v>93</v>
      </c>
      <c r="H581" s="40">
        <v>621602700</v>
      </c>
      <c r="I581" s="40" t="str">
        <f>VLOOKUP(A581,СПРАВОЧНИК!B:D,2,0)</f>
        <v>КИТАЙ</v>
      </c>
      <c r="J581" s="40" t="str">
        <f>VLOOKUP(A581,СПРАВОЧНИК!B:D,3,0)</f>
        <v>ИНОМАРКИ</v>
      </c>
    </row>
    <row r="582" spans="1:10" x14ac:dyDescent="0.25">
      <c r="A582" s="65" t="s">
        <v>358</v>
      </c>
      <c r="B582" s="65" t="s">
        <v>359</v>
      </c>
      <c r="C582" s="65" t="s">
        <v>773</v>
      </c>
      <c r="D582" s="40">
        <v>0</v>
      </c>
      <c r="E582" s="41"/>
      <c r="F582" s="41"/>
      <c r="G582" s="40">
        <v>25</v>
      </c>
      <c r="H582" s="40">
        <v>320248000</v>
      </c>
      <c r="I582" s="40" t="str">
        <f>VLOOKUP(A582,СПРАВОЧНИК!B:D,2,0)</f>
        <v>ЕВРОПА</v>
      </c>
      <c r="J582" s="40" t="str">
        <f>VLOOKUP(A582,СПРАВОЧНИК!B:D,3,0)</f>
        <v>ИНОМАРКИ</v>
      </c>
    </row>
    <row r="583" spans="1:10" x14ac:dyDescent="0.25">
      <c r="A583" s="65" t="s">
        <v>358</v>
      </c>
      <c r="B583" s="65" t="s">
        <v>360</v>
      </c>
      <c r="C583" s="65" t="s">
        <v>773</v>
      </c>
      <c r="D583" s="40">
        <v>6316667</v>
      </c>
      <c r="E583" s="40">
        <v>1</v>
      </c>
      <c r="F583" s="40">
        <v>6316667</v>
      </c>
      <c r="G583" s="40">
        <v>24</v>
      </c>
      <c r="H583" s="40">
        <v>157166668</v>
      </c>
      <c r="I583" s="40" t="str">
        <f>VLOOKUP(A583,СПРАВОЧНИК!B:D,2,0)</f>
        <v>ЕВРОПА</v>
      </c>
      <c r="J583" s="40" t="str">
        <f>VLOOKUP(A583,СПРАВОЧНИК!B:D,3,0)</f>
        <v>ИНОМАРКИ</v>
      </c>
    </row>
    <row r="584" spans="1:10" x14ac:dyDescent="0.25">
      <c r="A584" s="65" t="s">
        <v>1009</v>
      </c>
      <c r="B584" s="65" t="s">
        <v>1010</v>
      </c>
      <c r="C584" s="65" t="s">
        <v>809</v>
      </c>
      <c r="D584" s="40">
        <v>0</v>
      </c>
      <c r="E584" s="41"/>
      <c r="F584" s="41"/>
      <c r="G584" s="40">
        <v>1</v>
      </c>
      <c r="H584" s="40">
        <v>2561776</v>
      </c>
      <c r="I584" s="40" t="str">
        <f>VLOOKUP(A584,СПРАВОЧНИК!B:D,2,0)</f>
        <v>КИТАЙ</v>
      </c>
      <c r="J584" s="40" t="str">
        <f>VLOOKUP(A584,СПРАВОЧНИК!B:D,3,0)</f>
        <v>ИНОМАРКИ</v>
      </c>
    </row>
    <row r="585" spans="1:10" x14ac:dyDescent="0.25">
      <c r="A585" s="65" t="s">
        <v>1009</v>
      </c>
      <c r="B585" s="65" t="s">
        <v>1053</v>
      </c>
      <c r="C585" s="65" t="s">
        <v>809</v>
      </c>
      <c r="D585" s="40">
        <v>0</v>
      </c>
      <c r="E585" s="41"/>
      <c r="F585" s="41"/>
      <c r="G585" s="40">
        <v>1</v>
      </c>
      <c r="H585" s="40">
        <v>5280000</v>
      </c>
      <c r="I585" s="40" t="str">
        <f>VLOOKUP(A585,СПРАВОЧНИК!B:D,2,0)</f>
        <v>КИТАЙ</v>
      </c>
      <c r="J585" s="40" t="str">
        <f>VLOOKUP(A585,СПРАВОЧНИК!B:D,3,0)</f>
        <v>ИНОМАРКИ</v>
      </c>
    </row>
    <row r="586" spans="1:10" x14ac:dyDescent="0.25">
      <c r="A586" s="65" t="s">
        <v>1009</v>
      </c>
      <c r="B586" s="65" t="s">
        <v>1081</v>
      </c>
      <c r="C586" s="65" t="s">
        <v>773</v>
      </c>
      <c r="D586" s="40">
        <v>0</v>
      </c>
      <c r="E586" s="40"/>
      <c r="F586" s="40"/>
      <c r="G586" s="40">
        <v>1</v>
      </c>
      <c r="H586" s="40">
        <v>5309545</v>
      </c>
      <c r="I586" s="40" t="str">
        <f>VLOOKUP(A586,СПРАВОЧНИК!B:D,2,0)</f>
        <v>КИТАЙ</v>
      </c>
      <c r="J586" s="40" t="str">
        <f>VLOOKUP(A586,СПРАВОЧНИК!B:D,3,0)</f>
        <v>ИНОМАРКИ</v>
      </c>
    </row>
    <row r="587" spans="1:10" x14ac:dyDescent="0.25">
      <c r="A587" s="65" t="s">
        <v>361</v>
      </c>
      <c r="B587" s="65" t="s">
        <v>362</v>
      </c>
      <c r="C587" s="65" t="s">
        <v>775</v>
      </c>
      <c r="D587" s="40">
        <v>4013500</v>
      </c>
      <c r="E587" s="40">
        <v>69</v>
      </c>
      <c r="F587" s="40">
        <v>276931500</v>
      </c>
      <c r="G587" s="40">
        <v>805</v>
      </c>
      <c r="H587" s="40">
        <v>2975081000</v>
      </c>
      <c r="I587" s="40" t="str">
        <f>VLOOKUP(A587,СПРАВОЧНИК!B:D,2,0)</f>
        <v>ЯПОНИЯ</v>
      </c>
      <c r="J587" s="40" t="str">
        <f>VLOOKUP(A587,СПРАВОЧНИК!B:D,3,0)</f>
        <v>ИНОМАРКИ</v>
      </c>
    </row>
    <row r="588" spans="1:10" x14ac:dyDescent="0.25">
      <c r="A588" s="65" t="s">
        <v>361</v>
      </c>
      <c r="B588" s="65" t="s">
        <v>363</v>
      </c>
      <c r="C588" s="65" t="s">
        <v>773</v>
      </c>
      <c r="D588" s="40">
        <v>2600000</v>
      </c>
      <c r="E588" s="40">
        <v>5</v>
      </c>
      <c r="F588" s="40">
        <v>13000000</v>
      </c>
      <c r="G588" s="40">
        <v>21</v>
      </c>
      <c r="H588" s="40">
        <v>51752112</v>
      </c>
      <c r="I588" s="40" t="str">
        <f>VLOOKUP(A588,СПРАВОЧНИК!B:D,2,0)</f>
        <v>ЯПОНИЯ</v>
      </c>
      <c r="J588" s="40" t="str">
        <f>VLOOKUP(A588,СПРАВОЧНИК!B:D,3,0)</f>
        <v>ИНОМАРКИ</v>
      </c>
    </row>
    <row r="589" spans="1:10" x14ac:dyDescent="0.25">
      <c r="A589" s="65" t="s">
        <v>361</v>
      </c>
      <c r="B589" s="65" t="s">
        <v>364</v>
      </c>
      <c r="C589" s="65" t="s">
        <v>773</v>
      </c>
      <c r="D589" s="40">
        <v>4191000</v>
      </c>
      <c r="E589" s="40">
        <v>9</v>
      </c>
      <c r="F589" s="40">
        <v>37719000</v>
      </c>
      <c r="G589" s="40">
        <v>129</v>
      </c>
      <c r="H589" s="40">
        <v>403813000</v>
      </c>
      <c r="I589" s="40" t="str">
        <f>VLOOKUP(A589,СПРАВОЧНИК!B:D,2,0)</f>
        <v>ЯПОНИЯ</v>
      </c>
      <c r="J589" s="40" t="str">
        <f>VLOOKUP(A589,СПРАВОЧНИК!B:D,3,0)</f>
        <v>ИНОМАРКИ</v>
      </c>
    </row>
    <row r="590" spans="1:10" x14ac:dyDescent="0.25">
      <c r="A590" s="65" t="s">
        <v>361</v>
      </c>
      <c r="B590" s="65" t="s">
        <v>914</v>
      </c>
      <c r="C590" s="65" t="s">
        <v>773</v>
      </c>
      <c r="D590" s="40">
        <v>3690000</v>
      </c>
      <c r="E590" s="40">
        <v>237</v>
      </c>
      <c r="F590" s="40">
        <v>874530000</v>
      </c>
      <c r="G590" s="40">
        <v>1186</v>
      </c>
      <c r="H590" s="40">
        <v>4085174200</v>
      </c>
      <c r="I590" s="40" t="str">
        <f>VLOOKUP(A590,СПРАВОЧНИК!B:D,2,0)</f>
        <v>ЯПОНИЯ</v>
      </c>
      <c r="J590" s="40" t="str">
        <f>VLOOKUP(A590,СПРАВОЧНИК!B:D,3,0)</f>
        <v>ИНОМАРКИ</v>
      </c>
    </row>
    <row r="591" spans="1:10" x14ac:dyDescent="0.25">
      <c r="A591" s="65" t="s">
        <v>361</v>
      </c>
      <c r="B591" s="65" t="s">
        <v>365</v>
      </c>
      <c r="C591" s="65" t="s">
        <v>773</v>
      </c>
      <c r="D591" s="40">
        <v>4168395</v>
      </c>
      <c r="E591" s="40">
        <v>132</v>
      </c>
      <c r="F591" s="40">
        <v>550228140</v>
      </c>
      <c r="G591" s="40">
        <v>2385</v>
      </c>
      <c r="H591" s="40">
        <v>7963047322</v>
      </c>
      <c r="I591" s="40" t="str">
        <f>VLOOKUP(A591,СПРАВОЧНИК!B:D,2,0)</f>
        <v>ЯПОНИЯ</v>
      </c>
      <c r="J591" s="40" t="str">
        <f>VLOOKUP(A591,СПРАВОЧНИК!B:D,3,0)</f>
        <v>ИНОМАРКИ</v>
      </c>
    </row>
    <row r="592" spans="1:10" x14ac:dyDescent="0.25">
      <c r="A592" s="65" t="s">
        <v>361</v>
      </c>
      <c r="B592" s="65" t="s">
        <v>668</v>
      </c>
      <c r="C592" s="65" t="s">
        <v>773</v>
      </c>
      <c r="D592" s="40">
        <v>4891667</v>
      </c>
      <c r="E592" s="41">
        <v>3</v>
      </c>
      <c r="F592" s="41">
        <v>14675001</v>
      </c>
      <c r="G592" s="40">
        <v>9</v>
      </c>
      <c r="H592" s="40">
        <v>40945001</v>
      </c>
      <c r="I592" s="40" t="str">
        <f>VLOOKUP(A592,СПРАВОЧНИК!B:D,2,0)</f>
        <v>ЯПОНИЯ</v>
      </c>
      <c r="J592" s="40" t="str">
        <f>VLOOKUP(A592,СПРАВОЧНИК!B:D,3,0)</f>
        <v>ИНОМАРКИ</v>
      </c>
    </row>
    <row r="593" spans="1:10" x14ac:dyDescent="0.25">
      <c r="A593" s="65" t="s">
        <v>361</v>
      </c>
      <c r="B593" s="65" t="s">
        <v>366</v>
      </c>
      <c r="C593" s="65" t="s">
        <v>773</v>
      </c>
      <c r="D593" s="40">
        <v>7174000</v>
      </c>
      <c r="E593" s="40">
        <v>6</v>
      </c>
      <c r="F593" s="40">
        <v>43044000</v>
      </c>
      <c r="G593" s="40">
        <v>42</v>
      </c>
      <c r="H593" s="40">
        <v>278332000</v>
      </c>
      <c r="I593" s="40" t="str">
        <f>VLOOKUP(A593,СПРАВОЧНИК!B:D,2,0)</f>
        <v>ЯПОНИЯ</v>
      </c>
      <c r="J593" s="40" t="str">
        <f>VLOOKUP(A593,СПРАВОЧНИК!B:D,3,0)</f>
        <v>ИНОМАРКИ</v>
      </c>
    </row>
    <row r="594" spans="1:10" x14ac:dyDescent="0.25">
      <c r="A594" s="65" t="s">
        <v>361</v>
      </c>
      <c r="B594" s="65" t="s">
        <v>367</v>
      </c>
      <c r="C594" s="65" t="s">
        <v>773</v>
      </c>
      <c r="D594" s="40">
        <v>0</v>
      </c>
      <c r="E594" s="41"/>
      <c r="F594" s="41"/>
      <c r="G594" s="40">
        <v>38</v>
      </c>
      <c r="H594" s="40">
        <v>192630800</v>
      </c>
      <c r="I594" s="40" t="str">
        <f>VLOOKUP(A594,СПРАВОЧНИК!B:D,2,0)</f>
        <v>ЯПОНИЯ</v>
      </c>
      <c r="J594" s="40" t="str">
        <f>VLOOKUP(A594,СПРАВОЧНИК!B:D,3,0)</f>
        <v>ИНОМАРКИ</v>
      </c>
    </row>
    <row r="595" spans="1:10" x14ac:dyDescent="0.25">
      <c r="A595" s="65" t="s">
        <v>361</v>
      </c>
      <c r="B595" s="65" t="s">
        <v>368</v>
      </c>
      <c r="C595" s="65" t="s">
        <v>773</v>
      </c>
      <c r="D595" s="40">
        <v>4585000</v>
      </c>
      <c r="E595" s="40">
        <v>11</v>
      </c>
      <c r="F595" s="40">
        <v>50435000</v>
      </c>
      <c r="G595" s="40">
        <v>251</v>
      </c>
      <c r="H595" s="40">
        <v>1150835000</v>
      </c>
      <c r="I595" s="40" t="str">
        <f>VLOOKUP(A595,СПРАВОЧНИК!B:D,2,0)</f>
        <v>ЯПОНИЯ</v>
      </c>
      <c r="J595" s="40" t="str">
        <f>VLOOKUP(A595,СПРАВОЧНИК!B:D,3,0)</f>
        <v>ИНОМАРКИ</v>
      </c>
    </row>
    <row r="596" spans="1:10" x14ac:dyDescent="0.25">
      <c r="A596" s="65" t="s">
        <v>361</v>
      </c>
      <c r="B596" s="65" t="s">
        <v>369</v>
      </c>
      <c r="C596" s="65" t="s">
        <v>814</v>
      </c>
      <c r="D596" s="40">
        <v>0</v>
      </c>
      <c r="E596" s="40"/>
      <c r="F596" s="40"/>
      <c r="G596" s="40">
        <v>2</v>
      </c>
      <c r="H596" s="40">
        <v>1890000</v>
      </c>
      <c r="I596" s="40" t="str">
        <f>VLOOKUP(A596,СПРАВОЧНИК!B:D,2,0)</f>
        <v>ЯПОНИЯ</v>
      </c>
      <c r="J596" s="40" t="str">
        <f>VLOOKUP(A596,СПРАВОЧНИК!B:D,3,0)</f>
        <v>ИНОМАРКИ</v>
      </c>
    </row>
    <row r="597" spans="1:10" x14ac:dyDescent="0.25">
      <c r="A597" s="65" t="s">
        <v>361</v>
      </c>
      <c r="B597" s="65" t="s">
        <v>370</v>
      </c>
      <c r="C597" s="65" t="s">
        <v>814</v>
      </c>
      <c r="D597" s="40">
        <v>969500</v>
      </c>
      <c r="E597" s="40">
        <v>1</v>
      </c>
      <c r="F597" s="40">
        <v>969500</v>
      </c>
      <c r="G597" s="40">
        <v>3</v>
      </c>
      <c r="H597" s="40">
        <v>4269500</v>
      </c>
      <c r="I597" s="40" t="str">
        <f>VLOOKUP(A597,СПРАВОЧНИК!B:D,2,0)</f>
        <v>ЯПОНИЯ</v>
      </c>
      <c r="J597" s="40" t="str">
        <f>VLOOKUP(A597,СПРАВОЧНИК!B:D,3,0)</f>
        <v>ИНОМАРКИ</v>
      </c>
    </row>
    <row r="598" spans="1:10" x14ac:dyDescent="0.25">
      <c r="A598" s="65" t="s">
        <v>361</v>
      </c>
      <c r="B598" s="65" t="s">
        <v>371</v>
      </c>
      <c r="C598" s="65" t="s">
        <v>778</v>
      </c>
      <c r="D598" s="40">
        <v>1261000</v>
      </c>
      <c r="E598" s="40">
        <v>13</v>
      </c>
      <c r="F598" s="40">
        <v>16393000</v>
      </c>
      <c r="G598" s="40">
        <v>146</v>
      </c>
      <c r="H598" s="40">
        <v>211729842</v>
      </c>
      <c r="I598" s="40" t="str">
        <f>VLOOKUP(A598,СПРАВОЧНИК!B:D,2,0)</f>
        <v>ЯПОНИЯ</v>
      </c>
      <c r="J598" s="40" t="str">
        <f>VLOOKUP(A598,СПРАВОЧНИК!B:D,3,0)</f>
        <v>ИНОМАРКИ</v>
      </c>
    </row>
    <row r="599" spans="1:10" x14ac:dyDescent="0.25">
      <c r="A599" s="65" t="s">
        <v>361</v>
      </c>
      <c r="B599" s="65" t="s">
        <v>372</v>
      </c>
      <c r="C599" s="65" t="s">
        <v>775</v>
      </c>
      <c r="D599" s="40">
        <v>2922667</v>
      </c>
      <c r="E599" s="40">
        <v>7</v>
      </c>
      <c r="F599" s="40">
        <v>20458669</v>
      </c>
      <c r="G599" s="40">
        <v>207</v>
      </c>
      <c r="H599" s="40">
        <v>618788259</v>
      </c>
      <c r="I599" s="40" t="str">
        <f>VLOOKUP(A599,СПРАВОЧНИК!B:D,2,0)</f>
        <v>ЯПОНИЯ</v>
      </c>
      <c r="J599" s="40" t="str">
        <f>VLOOKUP(A599,СПРАВОЧНИК!B:D,3,0)</f>
        <v>ИНОМАРКИ</v>
      </c>
    </row>
    <row r="600" spans="1:10" x14ac:dyDescent="0.25">
      <c r="A600" s="65" t="s">
        <v>361</v>
      </c>
      <c r="B600" s="65" t="s">
        <v>373</v>
      </c>
      <c r="C600" s="65" t="s">
        <v>773</v>
      </c>
      <c r="D600" s="40">
        <v>0</v>
      </c>
      <c r="E600" s="40"/>
      <c r="F600" s="40"/>
      <c r="G600" s="40">
        <v>848</v>
      </c>
      <c r="H600" s="40">
        <v>2592200000</v>
      </c>
      <c r="I600" s="40" t="str">
        <f>VLOOKUP(A600,СПРАВОЧНИК!B:D,2,0)</f>
        <v>ЯПОНИЯ</v>
      </c>
      <c r="J600" s="40" t="str">
        <f>VLOOKUP(A600,СПРАВОЧНИК!B:D,3,0)</f>
        <v>ИНОМАРКИ</v>
      </c>
    </row>
    <row r="601" spans="1:10" x14ac:dyDescent="0.25">
      <c r="A601" s="65" t="s">
        <v>361</v>
      </c>
      <c r="B601" s="65" t="s">
        <v>374</v>
      </c>
      <c r="C601" s="65" t="s">
        <v>812</v>
      </c>
      <c r="D601" s="40">
        <v>0</v>
      </c>
      <c r="E601" s="41"/>
      <c r="F601" s="41"/>
      <c r="G601" s="40">
        <v>3</v>
      </c>
      <c r="H601" s="40">
        <v>7950000</v>
      </c>
      <c r="I601" s="40" t="str">
        <f>VLOOKUP(A601,СПРАВОЧНИК!B:D,2,0)</f>
        <v>ЯПОНИЯ</v>
      </c>
      <c r="J601" s="40" t="str">
        <f>VLOOKUP(A601,СПРАВОЧНИК!B:D,3,0)</f>
        <v>ИНОМАРКИ</v>
      </c>
    </row>
    <row r="602" spans="1:10" x14ac:dyDescent="0.25">
      <c r="A602" s="65" t="s">
        <v>361</v>
      </c>
      <c r="B602" s="65" t="s">
        <v>375</v>
      </c>
      <c r="C602" s="65" t="s">
        <v>773</v>
      </c>
      <c r="D602" s="40">
        <v>3785000</v>
      </c>
      <c r="E602" s="40">
        <v>1</v>
      </c>
      <c r="F602" s="40">
        <v>3785000</v>
      </c>
      <c r="G602" s="40">
        <v>12</v>
      </c>
      <c r="H602" s="40">
        <v>46499000</v>
      </c>
      <c r="I602" s="40" t="str">
        <f>VLOOKUP(A602,СПРАВОЧНИК!B:D,2,0)</f>
        <v>ЯПОНИЯ</v>
      </c>
      <c r="J602" s="40" t="str">
        <f>VLOOKUP(A602,СПРАВОЧНИК!B:D,3,0)</f>
        <v>ИНОМАРКИ</v>
      </c>
    </row>
    <row r="603" spans="1:10" x14ac:dyDescent="0.25">
      <c r="A603" s="65" t="s">
        <v>361</v>
      </c>
      <c r="B603" s="65" t="s">
        <v>376</v>
      </c>
      <c r="C603" s="65" t="s">
        <v>776</v>
      </c>
      <c r="D603" s="40">
        <v>0</v>
      </c>
      <c r="E603" s="40"/>
      <c r="F603" s="40"/>
      <c r="G603" s="40">
        <v>12</v>
      </c>
      <c r="H603" s="40">
        <v>44215000</v>
      </c>
      <c r="I603" s="40" t="str">
        <f>VLOOKUP(A603,СПРАВОЧНИК!B:D,2,0)</f>
        <v>ЯПОНИЯ</v>
      </c>
      <c r="J603" s="40" t="str">
        <f>VLOOKUP(A603,СПРАВОЧНИК!B:D,3,0)</f>
        <v>ИНОМАРКИ</v>
      </c>
    </row>
    <row r="604" spans="1:10" x14ac:dyDescent="0.25">
      <c r="A604" s="65" t="s">
        <v>377</v>
      </c>
      <c r="B604" s="65" t="s">
        <v>378</v>
      </c>
      <c r="C604" s="65" t="s">
        <v>776</v>
      </c>
      <c r="D604" s="40">
        <v>0</v>
      </c>
      <c r="E604" s="41"/>
      <c r="F604" s="41"/>
      <c r="G604" s="40">
        <v>1</v>
      </c>
      <c r="H604" s="40">
        <v>49679000</v>
      </c>
      <c r="I604" s="40" t="str">
        <f>VLOOKUP(A604,СПРАВОЧНИК!B:D,2,0)</f>
        <v>ЕВРОПА</v>
      </c>
      <c r="J604" s="40" t="str">
        <f>VLOOKUP(A604,СПРАВОЧНИК!B:D,3,0)</f>
        <v>ИНОМАРКИ</v>
      </c>
    </row>
    <row r="605" spans="1:10" x14ac:dyDescent="0.25">
      <c r="A605" s="65" t="s">
        <v>377</v>
      </c>
      <c r="B605" s="65" t="s">
        <v>760</v>
      </c>
      <c r="C605" s="65" t="s">
        <v>776</v>
      </c>
      <c r="D605" s="40">
        <v>0</v>
      </c>
      <c r="E605" s="40"/>
      <c r="F605" s="40"/>
      <c r="G605" s="40">
        <v>1</v>
      </c>
      <c r="H605" s="40">
        <v>47100000</v>
      </c>
      <c r="I605" s="40" t="str">
        <f>VLOOKUP(A605,СПРАВОЧНИК!B:D,2,0)</f>
        <v>ЕВРОПА</v>
      </c>
      <c r="J605" s="40" t="str">
        <f>VLOOKUP(A605,СПРАВОЧНИК!B:D,3,0)</f>
        <v>ИНОМАРКИ</v>
      </c>
    </row>
    <row r="606" spans="1:10" x14ac:dyDescent="0.25">
      <c r="A606" s="65" t="s">
        <v>379</v>
      </c>
      <c r="B606" s="65" t="s">
        <v>380</v>
      </c>
      <c r="C606" s="65" t="s">
        <v>814</v>
      </c>
      <c r="D606" s="40">
        <v>0</v>
      </c>
      <c r="E606" s="40"/>
      <c r="F606" s="40"/>
      <c r="G606" s="40">
        <v>21</v>
      </c>
      <c r="H606" s="40">
        <v>116447720</v>
      </c>
      <c r="I606" s="40" t="str">
        <f>VLOOKUP(A606,СПРАВОЧНИК!B:D,2,0)</f>
        <v>ЕВРОПА</v>
      </c>
      <c r="J606" s="40" t="str">
        <f>VLOOKUP(A606,СПРАВОЧНИК!B:D,3,0)</f>
        <v>ИНОМАРКИ</v>
      </c>
    </row>
    <row r="607" spans="1:10" x14ac:dyDescent="0.25">
      <c r="A607" s="65" t="s">
        <v>379</v>
      </c>
      <c r="B607" s="65" t="s">
        <v>381</v>
      </c>
      <c r="C607" s="65" t="s">
        <v>776</v>
      </c>
      <c r="D607" s="40">
        <v>24881440</v>
      </c>
      <c r="E607" s="40">
        <v>4</v>
      </c>
      <c r="F607" s="40">
        <v>99525760</v>
      </c>
      <c r="G607" s="40">
        <v>43</v>
      </c>
      <c r="H607" s="40">
        <v>860244875</v>
      </c>
      <c r="I607" s="40" t="str">
        <f>VLOOKUP(A607,СПРАВОЧНИК!B:D,2,0)</f>
        <v>ЕВРОПА</v>
      </c>
      <c r="J607" s="40" t="str">
        <f>VLOOKUP(A607,СПРАВОЧНИК!B:D,3,0)</f>
        <v>ИНОМАРКИ</v>
      </c>
    </row>
    <row r="608" spans="1:10" x14ac:dyDescent="0.25">
      <c r="A608" s="65" t="s">
        <v>379</v>
      </c>
      <c r="B608" s="65" t="s">
        <v>382</v>
      </c>
      <c r="C608" s="65" t="s">
        <v>775</v>
      </c>
      <c r="D608" s="40">
        <v>2775000</v>
      </c>
      <c r="E608" s="40">
        <v>6</v>
      </c>
      <c r="F608" s="40">
        <v>16650000</v>
      </c>
      <c r="G608" s="40">
        <v>138</v>
      </c>
      <c r="H608" s="40">
        <v>732131728</v>
      </c>
      <c r="I608" s="40" t="str">
        <f>VLOOKUP(A608,СПРАВОЧНИК!B:D,2,0)</f>
        <v>ЕВРОПА</v>
      </c>
      <c r="J608" s="40" t="str">
        <f>VLOOKUP(A608,СПРАВОЧНИК!B:D,3,0)</f>
        <v>ИНОМАРКИ</v>
      </c>
    </row>
    <row r="609" spans="1:10" x14ac:dyDescent="0.25">
      <c r="A609" s="65" t="s">
        <v>379</v>
      </c>
      <c r="B609" s="65" t="s">
        <v>383</v>
      </c>
      <c r="C609" s="65" t="s">
        <v>778</v>
      </c>
      <c r="D609" s="40">
        <v>4344170</v>
      </c>
      <c r="E609" s="41">
        <v>5</v>
      </c>
      <c r="F609" s="41">
        <v>21720850</v>
      </c>
      <c r="G609" s="40">
        <v>96</v>
      </c>
      <c r="H609" s="40">
        <v>472816807</v>
      </c>
      <c r="I609" s="40" t="str">
        <f>VLOOKUP(A609,СПРАВОЧНИК!B:D,2,0)</f>
        <v>ЕВРОПА</v>
      </c>
      <c r="J609" s="40" t="str">
        <f>VLOOKUP(A609,СПРАВОЧНИК!B:D,3,0)</f>
        <v>ИНОМАРКИ</v>
      </c>
    </row>
    <row r="610" spans="1:10" x14ac:dyDescent="0.25">
      <c r="A610" s="65" t="s">
        <v>379</v>
      </c>
      <c r="B610" s="65" t="s">
        <v>384</v>
      </c>
      <c r="C610" s="65" t="s">
        <v>774</v>
      </c>
      <c r="D610" s="40">
        <v>12089667</v>
      </c>
      <c r="E610" s="40">
        <v>3</v>
      </c>
      <c r="F610" s="40">
        <v>36269001</v>
      </c>
      <c r="G610" s="40">
        <v>18</v>
      </c>
      <c r="H610" s="40">
        <v>185515335</v>
      </c>
      <c r="I610" s="40" t="str">
        <f>VLOOKUP(A610,СПРАВОЧНИК!B:D,2,0)</f>
        <v>ЕВРОПА</v>
      </c>
      <c r="J610" s="40" t="str">
        <f>VLOOKUP(A610,СПРАВОЧНИК!B:D,3,0)</f>
        <v>ИНОМАРКИ</v>
      </c>
    </row>
    <row r="611" spans="1:10" x14ac:dyDescent="0.25">
      <c r="A611" s="65" t="s">
        <v>379</v>
      </c>
      <c r="B611" s="65" t="s">
        <v>385</v>
      </c>
      <c r="C611" s="65" t="s">
        <v>774</v>
      </c>
      <c r="D611" s="40">
        <v>8950477</v>
      </c>
      <c r="E611" s="41">
        <v>29</v>
      </c>
      <c r="F611" s="41">
        <v>259563833</v>
      </c>
      <c r="G611" s="40">
        <v>559</v>
      </c>
      <c r="H611" s="40">
        <v>4227541651</v>
      </c>
      <c r="I611" s="40" t="str">
        <f>VLOOKUP(A611,СПРАВОЧНИК!B:D,2,0)</f>
        <v>ЕВРОПА</v>
      </c>
      <c r="J611" s="40" t="str">
        <f>VLOOKUP(A611,СПРАВОЧНИК!B:D,3,0)</f>
        <v>ИНОМАРКИ</v>
      </c>
    </row>
    <row r="612" spans="1:10" x14ac:dyDescent="0.25">
      <c r="A612" s="65" t="s">
        <v>379</v>
      </c>
      <c r="B612" s="65" t="s">
        <v>386</v>
      </c>
      <c r="C612" s="65" t="s">
        <v>773</v>
      </c>
      <c r="D612" s="40">
        <v>28608913</v>
      </c>
      <c r="E612" s="41">
        <v>84</v>
      </c>
      <c r="F612" s="41">
        <v>2403148692</v>
      </c>
      <c r="G612" s="40">
        <v>1032</v>
      </c>
      <c r="H612" s="40">
        <v>31692761897</v>
      </c>
      <c r="I612" s="40" t="str">
        <f>VLOOKUP(A612,СПРАВОЧНИК!B:D,2,0)</f>
        <v>ЕВРОПА</v>
      </c>
      <c r="J612" s="40" t="str">
        <f>VLOOKUP(A612,СПРАВОЧНИК!B:D,3,0)</f>
        <v>ИНОМАРКИ</v>
      </c>
    </row>
    <row r="613" spans="1:10" x14ac:dyDescent="0.25">
      <c r="A613" s="65" t="s">
        <v>379</v>
      </c>
      <c r="B613" s="65" t="s">
        <v>387</v>
      </c>
      <c r="C613" s="65" t="s">
        <v>773</v>
      </c>
      <c r="D613" s="40">
        <v>6586000</v>
      </c>
      <c r="E613" s="41">
        <v>3</v>
      </c>
      <c r="F613" s="41">
        <v>19758000</v>
      </c>
      <c r="G613" s="40">
        <v>38</v>
      </c>
      <c r="H613" s="40">
        <v>188487401</v>
      </c>
      <c r="I613" s="40" t="str">
        <f>VLOOKUP(A613,СПРАВОЧНИК!B:D,2,0)</f>
        <v>ЕВРОПА</v>
      </c>
      <c r="J613" s="40" t="str">
        <f>VLOOKUP(A613,СПРАВОЧНИК!B:D,3,0)</f>
        <v>ИНОМАРКИ</v>
      </c>
    </row>
    <row r="614" spans="1:10" x14ac:dyDescent="0.25">
      <c r="A614" s="65" t="s">
        <v>379</v>
      </c>
      <c r="B614" s="65" t="s">
        <v>388</v>
      </c>
      <c r="C614" s="65" t="s">
        <v>773</v>
      </c>
      <c r="D614" s="40">
        <v>5500185</v>
      </c>
      <c r="E614" s="40">
        <v>5</v>
      </c>
      <c r="F614" s="40">
        <v>27500925</v>
      </c>
      <c r="G614" s="40">
        <v>74</v>
      </c>
      <c r="H614" s="40">
        <v>471500986</v>
      </c>
      <c r="I614" s="40" t="str">
        <f>VLOOKUP(A614,СПРАВОЧНИК!B:D,2,0)</f>
        <v>ЕВРОПА</v>
      </c>
      <c r="J614" s="40" t="str">
        <f>VLOOKUP(A614,СПРАВОЧНИК!B:D,3,0)</f>
        <v>ИНОМАРКИ</v>
      </c>
    </row>
    <row r="615" spans="1:10" x14ac:dyDescent="0.25">
      <c r="A615" s="65" t="s">
        <v>379</v>
      </c>
      <c r="B615" s="65" t="s">
        <v>389</v>
      </c>
      <c r="C615" s="65" t="s">
        <v>773</v>
      </c>
      <c r="D615" s="40">
        <v>7209030</v>
      </c>
      <c r="E615" s="41">
        <v>73</v>
      </c>
      <c r="F615" s="41">
        <v>526259190</v>
      </c>
      <c r="G615" s="40">
        <v>625</v>
      </c>
      <c r="H615" s="40">
        <v>4937042007</v>
      </c>
      <c r="I615" s="40" t="str">
        <f>VLOOKUP(A615,СПРАВОЧНИК!B:D,2,0)</f>
        <v>ЕВРОПА</v>
      </c>
      <c r="J615" s="40" t="str">
        <f>VLOOKUP(A615,СПРАВОЧНИК!B:D,3,0)</f>
        <v>ИНОМАРКИ</v>
      </c>
    </row>
    <row r="616" spans="1:10" x14ac:dyDescent="0.25">
      <c r="A616" s="65" t="s">
        <v>379</v>
      </c>
      <c r="B616" s="65" t="s">
        <v>390</v>
      </c>
      <c r="C616" s="65" t="s">
        <v>773</v>
      </c>
      <c r="D616" s="40">
        <v>13427516</v>
      </c>
      <c r="E616" s="40">
        <v>171</v>
      </c>
      <c r="F616" s="40">
        <v>2296105236</v>
      </c>
      <c r="G616" s="40">
        <v>1716</v>
      </c>
      <c r="H616" s="40">
        <v>27001799976</v>
      </c>
      <c r="I616" s="40" t="str">
        <f>VLOOKUP(A616,СПРАВОЧНИК!B:D,2,0)</f>
        <v>ЕВРОПА</v>
      </c>
      <c r="J616" s="40" t="str">
        <f>VLOOKUP(A616,СПРАВОЧНИК!B:D,3,0)</f>
        <v>ИНОМАРКИ</v>
      </c>
    </row>
    <row r="617" spans="1:10" x14ac:dyDescent="0.25">
      <c r="A617" s="65" t="s">
        <v>379</v>
      </c>
      <c r="B617" s="65" t="s">
        <v>391</v>
      </c>
      <c r="C617" s="65" t="s">
        <v>773</v>
      </c>
      <c r="D617" s="40">
        <v>0</v>
      </c>
      <c r="E617" s="40"/>
      <c r="F617" s="40"/>
      <c r="G617" s="40">
        <v>1</v>
      </c>
      <c r="H617" s="40">
        <v>7150000</v>
      </c>
      <c r="I617" s="40" t="str">
        <f>VLOOKUP(A617,СПРАВОЧНИК!B:D,2,0)</f>
        <v>ЕВРОПА</v>
      </c>
      <c r="J617" s="40" t="str">
        <f>VLOOKUP(A617,СПРАВОЧНИК!B:D,3,0)</f>
        <v>ИНОМАРКИ</v>
      </c>
    </row>
    <row r="618" spans="1:10" x14ac:dyDescent="0.25">
      <c r="A618" s="65" t="s">
        <v>379</v>
      </c>
      <c r="B618" s="65" t="s">
        <v>392</v>
      </c>
      <c r="C618" s="65" t="s">
        <v>773</v>
      </c>
      <c r="D618" s="40">
        <v>18243492</v>
      </c>
      <c r="E618" s="41">
        <v>108</v>
      </c>
      <c r="F618" s="41">
        <v>1970297136</v>
      </c>
      <c r="G618" s="40">
        <v>1099</v>
      </c>
      <c r="H618" s="40">
        <v>20888400927</v>
      </c>
      <c r="I618" s="40" t="str">
        <f>VLOOKUP(A618,СПРАВОЧНИК!B:D,2,0)</f>
        <v>ЕВРОПА</v>
      </c>
      <c r="J618" s="40" t="str">
        <f>VLOOKUP(A618,СПРАВОЧНИК!B:D,3,0)</f>
        <v>ИНОМАРКИ</v>
      </c>
    </row>
    <row r="619" spans="1:10" x14ac:dyDescent="0.25">
      <c r="A619" s="65" t="s">
        <v>379</v>
      </c>
      <c r="B619" s="65" t="s">
        <v>393</v>
      </c>
      <c r="C619" s="65" t="s">
        <v>814</v>
      </c>
      <c r="D619" s="40">
        <v>3800000</v>
      </c>
      <c r="E619" s="40">
        <v>3</v>
      </c>
      <c r="F619" s="40">
        <v>11400000</v>
      </c>
      <c r="G619" s="40">
        <v>5</v>
      </c>
      <c r="H619" s="40">
        <v>19000000</v>
      </c>
      <c r="I619" s="40" t="str">
        <f>VLOOKUP(A619,СПРАВОЧНИК!B:D,2,0)</f>
        <v>ЕВРОПА</v>
      </c>
      <c r="J619" s="40" t="str">
        <f>VLOOKUP(A619,СПРАВОЧНИК!B:D,3,0)</f>
        <v>ИНОМАРКИ</v>
      </c>
    </row>
    <row r="620" spans="1:10" x14ac:dyDescent="0.25">
      <c r="A620" s="65" t="s">
        <v>379</v>
      </c>
      <c r="B620" s="65" t="s">
        <v>394</v>
      </c>
      <c r="C620" s="65" t="s">
        <v>773</v>
      </c>
      <c r="D620" s="40">
        <v>0</v>
      </c>
      <c r="E620" s="40"/>
      <c r="F620" s="40"/>
      <c r="G620" s="40">
        <v>6</v>
      </c>
      <c r="H620" s="40">
        <v>28000000</v>
      </c>
      <c r="I620" s="40" t="str">
        <f>VLOOKUP(A620,СПРАВОЧНИК!B:D,2,0)</f>
        <v>ЕВРОПА</v>
      </c>
      <c r="J620" s="40" t="str">
        <f>VLOOKUP(A620,СПРАВОЧНИК!B:D,3,0)</f>
        <v>ИНОМАРКИ</v>
      </c>
    </row>
    <row r="621" spans="1:10" x14ac:dyDescent="0.25">
      <c r="A621" s="65" t="s">
        <v>379</v>
      </c>
      <c r="B621" s="65" t="s">
        <v>395</v>
      </c>
      <c r="C621" s="65" t="s">
        <v>773</v>
      </c>
      <c r="D621" s="40">
        <v>6305000</v>
      </c>
      <c r="E621" s="41">
        <v>2</v>
      </c>
      <c r="F621" s="41">
        <v>12610000</v>
      </c>
      <c r="G621" s="40">
        <v>25</v>
      </c>
      <c r="H621" s="40">
        <v>161885000</v>
      </c>
      <c r="I621" s="40" t="str">
        <f>VLOOKUP(A621,СПРАВОЧНИК!B:D,2,0)</f>
        <v>ЕВРОПА</v>
      </c>
      <c r="J621" s="40" t="str">
        <f>VLOOKUP(A621,СПРАВОЧНИК!B:D,3,0)</f>
        <v>ИНОМАРКИ</v>
      </c>
    </row>
    <row r="622" spans="1:10" x14ac:dyDescent="0.25">
      <c r="A622" s="65" t="s">
        <v>379</v>
      </c>
      <c r="B622" s="65" t="s">
        <v>396</v>
      </c>
      <c r="C622" s="65" t="s">
        <v>774</v>
      </c>
      <c r="D622" s="40">
        <v>5300000</v>
      </c>
      <c r="E622" s="40">
        <v>1</v>
      </c>
      <c r="F622" s="40">
        <v>5300000</v>
      </c>
      <c r="G622" s="40">
        <v>20</v>
      </c>
      <c r="H622" s="40">
        <v>123971000</v>
      </c>
      <c r="I622" s="40" t="str">
        <f>VLOOKUP(A622,СПРАВОЧНИК!B:D,2,0)</f>
        <v>ЕВРОПА</v>
      </c>
      <c r="J622" s="40" t="str">
        <f>VLOOKUP(A622,СПРАВОЧНИК!B:D,3,0)</f>
        <v>ИНОМАРКИ</v>
      </c>
    </row>
    <row r="623" spans="1:10" x14ac:dyDescent="0.25">
      <c r="A623" s="65" t="s">
        <v>379</v>
      </c>
      <c r="B623" s="65" t="s">
        <v>397</v>
      </c>
      <c r="C623" s="65" t="s">
        <v>776</v>
      </c>
      <c r="D623" s="40">
        <v>17650000</v>
      </c>
      <c r="E623" s="41">
        <v>2</v>
      </c>
      <c r="F623" s="41">
        <v>35300000</v>
      </c>
      <c r="G623" s="40">
        <v>82</v>
      </c>
      <c r="H623" s="40">
        <v>1416072000</v>
      </c>
      <c r="I623" s="40" t="str">
        <f>VLOOKUP(A623,СПРАВОЧНИК!B:D,2,0)</f>
        <v>ЕВРОПА</v>
      </c>
      <c r="J623" s="40" t="str">
        <f>VLOOKUP(A623,СПРАВОЧНИК!B:D,3,0)</f>
        <v>ИНОМАРКИ</v>
      </c>
    </row>
    <row r="624" spans="1:10" x14ac:dyDescent="0.25">
      <c r="A624" s="65" t="s">
        <v>379</v>
      </c>
      <c r="B624" s="65" t="s">
        <v>398</v>
      </c>
      <c r="C624" s="65" t="s">
        <v>776</v>
      </c>
      <c r="D624" s="40">
        <v>30434517</v>
      </c>
      <c r="E624" s="41">
        <v>99</v>
      </c>
      <c r="F624" s="41">
        <v>3013017183</v>
      </c>
      <c r="G624" s="40">
        <v>1206</v>
      </c>
      <c r="H624" s="40">
        <v>35038265712</v>
      </c>
      <c r="I624" s="40" t="str">
        <f>VLOOKUP(A624,СПРАВОЧНИК!B:D,2,0)</f>
        <v>ЕВРОПА</v>
      </c>
      <c r="J624" s="40" t="str">
        <f>VLOOKUP(A624,СПРАВОЧНИК!B:D,3,0)</f>
        <v>ИНОМАРКИ</v>
      </c>
    </row>
    <row r="625" spans="1:10" x14ac:dyDescent="0.25">
      <c r="A625" s="65" t="s">
        <v>379</v>
      </c>
      <c r="B625" s="65" t="s">
        <v>399</v>
      </c>
      <c r="C625" s="65" t="s">
        <v>776</v>
      </c>
      <c r="D625" s="40">
        <v>4790000</v>
      </c>
      <c r="E625" s="40">
        <v>2</v>
      </c>
      <c r="F625" s="40">
        <v>9580000</v>
      </c>
      <c r="G625" s="40">
        <v>66</v>
      </c>
      <c r="H625" s="40">
        <v>787820000</v>
      </c>
      <c r="I625" s="40" t="str">
        <f>VLOOKUP(A625,СПРАВОЧНИК!B:D,2,0)</f>
        <v>ЕВРОПА</v>
      </c>
      <c r="J625" s="40" t="str">
        <f>VLOOKUP(A625,СПРАВОЧНИК!B:D,3,0)</f>
        <v>ИНОМАРКИ</v>
      </c>
    </row>
    <row r="626" spans="1:10" x14ac:dyDescent="0.25">
      <c r="A626" s="65" t="s">
        <v>400</v>
      </c>
      <c r="B626" s="65" t="s">
        <v>401</v>
      </c>
      <c r="C626" s="65" t="s">
        <v>814</v>
      </c>
      <c r="D626" s="40">
        <v>2230000</v>
      </c>
      <c r="E626" s="40">
        <v>16</v>
      </c>
      <c r="F626" s="40">
        <v>35680000</v>
      </c>
      <c r="G626" s="40">
        <v>200</v>
      </c>
      <c r="H626" s="40">
        <v>443892000</v>
      </c>
      <c r="I626" s="40" t="str">
        <f>VLOOKUP(A626,СПРАВОЧНИК!B:D,2,0)</f>
        <v>КИТАЙ</v>
      </c>
      <c r="J626" s="40" t="str">
        <f>VLOOKUP(A626,СПРАВОЧНИК!B:D,3,0)</f>
        <v>ИНОМАРКИ</v>
      </c>
    </row>
    <row r="627" spans="1:10" x14ac:dyDescent="0.25">
      <c r="A627" s="65" t="s">
        <v>400</v>
      </c>
      <c r="B627" s="65" t="s">
        <v>402</v>
      </c>
      <c r="C627" s="65" t="s">
        <v>778</v>
      </c>
      <c r="D627" s="40">
        <v>0</v>
      </c>
      <c r="E627" s="41"/>
      <c r="F627" s="41"/>
      <c r="G627" s="40">
        <v>3</v>
      </c>
      <c r="H627" s="40">
        <v>6492000</v>
      </c>
      <c r="I627" s="40" t="str">
        <f>VLOOKUP(A627,СПРАВОЧНИК!B:D,2,0)</f>
        <v>КИТАЙ</v>
      </c>
      <c r="J627" s="40" t="str">
        <f>VLOOKUP(A627,СПРАВОЧНИК!B:D,3,0)</f>
        <v>ИНОМАРКИ</v>
      </c>
    </row>
    <row r="628" spans="1:10" x14ac:dyDescent="0.25">
      <c r="A628" s="65" t="s">
        <v>400</v>
      </c>
      <c r="B628" s="65" t="s">
        <v>1075</v>
      </c>
      <c r="C628" s="65" t="s">
        <v>775</v>
      </c>
      <c r="D628" s="40">
        <v>0</v>
      </c>
      <c r="E628" s="40"/>
      <c r="F628" s="40"/>
      <c r="G628" s="40">
        <v>2</v>
      </c>
      <c r="H628" s="40">
        <v>5786000</v>
      </c>
      <c r="I628" s="40" t="str">
        <f>VLOOKUP(A628,СПРАВОЧНИК!B:D,2,0)</f>
        <v>КИТАЙ</v>
      </c>
      <c r="J628" s="40" t="str">
        <f>VLOOKUP(A628,СПРАВОЧНИК!B:D,3,0)</f>
        <v>ИНОМАРКИ</v>
      </c>
    </row>
    <row r="629" spans="1:10" x14ac:dyDescent="0.25">
      <c r="A629" s="65" t="s">
        <v>400</v>
      </c>
      <c r="B629" s="65" t="s">
        <v>403</v>
      </c>
      <c r="C629" s="65" t="s">
        <v>773</v>
      </c>
      <c r="D629" s="40">
        <v>3150000</v>
      </c>
      <c r="E629" s="40">
        <v>1</v>
      </c>
      <c r="F629" s="40">
        <v>3150000</v>
      </c>
      <c r="G629" s="40">
        <v>2</v>
      </c>
      <c r="H629" s="40">
        <v>4532000</v>
      </c>
      <c r="I629" s="40" t="str">
        <f>VLOOKUP(A629,СПРАВОЧНИК!B:D,2,0)</f>
        <v>КИТАЙ</v>
      </c>
      <c r="J629" s="40" t="str">
        <f>VLOOKUP(A629,СПРАВОЧНИК!B:D,3,0)</f>
        <v>ИНОМАРКИ</v>
      </c>
    </row>
    <row r="630" spans="1:10" x14ac:dyDescent="0.25">
      <c r="A630" s="65" t="s">
        <v>400</v>
      </c>
      <c r="B630" s="65" t="s">
        <v>1124</v>
      </c>
      <c r="C630" s="65" t="s">
        <v>778</v>
      </c>
      <c r="D630" s="40">
        <v>0</v>
      </c>
      <c r="E630" s="40"/>
      <c r="F630" s="40"/>
      <c r="G630" s="40">
        <v>2</v>
      </c>
      <c r="H630" s="40">
        <v>7380000</v>
      </c>
      <c r="I630" s="40" t="str">
        <f>VLOOKUP(A630,СПРАВОЧНИК!B:D,2,0)</f>
        <v>КИТАЙ</v>
      </c>
      <c r="J630" s="40" t="str">
        <f>VLOOKUP(A630,СПРАВОЧНИК!B:D,3,0)</f>
        <v>ИНОМАРКИ</v>
      </c>
    </row>
    <row r="631" spans="1:10" x14ac:dyDescent="0.25">
      <c r="A631" s="65" t="s">
        <v>400</v>
      </c>
      <c r="B631" s="65" t="s">
        <v>1076</v>
      </c>
      <c r="C631" s="65" t="s">
        <v>773</v>
      </c>
      <c r="D631" s="40">
        <v>3222000</v>
      </c>
      <c r="E631" s="41">
        <v>1</v>
      </c>
      <c r="F631" s="41">
        <v>3222000</v>
      </c>
      <c r="G631" s="40">
        <v>3</v>
      </c>
      <c r="H631" s="40">
        <v>9056000</v>
      </c>
      <c r="I631" s="40" t="str">
        <f>VLOOKUP(A631,СПРАВОЧНИК!B:D,2,0)</f>
        <v>КИТАЙ</v>
      </c>
      <c r="J631" s="40" t="str">
        <f>VLOOKUP(A631,СПРАВОЧНИК!B:D,3,0)</f>
        <v>ИНОМАРКИ</v>
      </c>
    </row>
    <row r="632" spans="1:10" x14ac:dyDescent="0.25">
      <c r="A632" s="65" t="s">
        <v>400</v>
      </c>
      <c r="B632" s="65" t="s">
        <v>1083</v>
      </c>
      <c r="C632" s="65" t="s">
        <v>773</v>
      </c>
      <c r="D632" s="40">
        <v>0</v>
      </c>
      <c r="E632" s="40"/>
      <c r="F632" s="40"/>
      <c r="G632" s="40">
        <v>1</v>
      </c>
      <c r="H632" s="40">
        <v>4490000</v>
      </c>
      <c r="I632" s="40" t="str">
        <f>VLOOKUP(A632,СПРАВОЧНИК!B:D,2,0)</f>
        <v>КИТАЙ</v>
      </c>
      <c r="J632" s="40" t="str">
        <f>VLOOKUP(A632,СПРАВОЧНИК!B:D,3,0)</f>
        <v>ИНОМАРКИ</v>
      </c>
    </row>
    <row r="633" spans="1:10" x14ac:dyDescent="0.25">
      <c r="A633" s="65" t="s">
        <v>404</v>
      </c>
      <c r="B633" s="65" t="s">
        <v>405</v>
      </c>
      <c r="C633" s="65" t="s">
        <v>814</v>
      </c>
      <c r="D633" s="40">
        <v>3257777</v>
      </c>
      <c r="E633" s="40">
        <v>16</v>
      </c>
      <c r="F633" s="40">
        <v>52124432</v>
      </c>
      <c r="G633" s="40">
        <v>167</v>
      </c>
      <c r="H633" s="40">
        <v>498254757</v>
      </c>
      <c r="I633" s="40" t="str">
        <f>VLOOKUP(A633,СПРАВОЧНИК!B:D,2,0)</f>
        <v>ЕВРОПА</v>
      </c>
      <c r="J633" s="40" t="str">
        <f>VLOOKUP(A633,СПРАВОЧНИК!B:D,3,0)</f>
        <v>ИНОМАРКИ</v>
      </c>
    </row>
    <row r="634" spans="1:10" x14ac:dyDescent="0.25">
      <c r="A634" s="65" t="s">
        <v>406</v>
      </c>
      <c r="B634" s="65" t="s">
        <v>407</v>
      </c>
      <c r="C634" s="65" t="s">
        <v>773</v>
      </c>
      <c r="D634" s="40">
        <v>0</v>
      </c>
      <c r="E634" s="40"/>
      <c r="F634" s="40"/>
      <c r="G634" s="40">
        <v>12</v>
      </c>
      <c r="H634" s="40">
        <v>41336166</v>
      </c>
      <c r="I634" s="40" t="str">
        <f>VLOOKUP(A634,СПРАВОЧНИК!B:D,2,0)</f>
        <v>ЯПОНИЯ</v>
      </c>
      <c r="J634" s="40" t="str">
        <f>VLOOKUP(A634,СПРАВОЧНИК!B:D,3,0)</f>
        <v>ИНОМАРКИ</v>
      </c>
    </row>
    <row r="635" spans="1:10" x14ac:dyDescent="0.25">
      <c r="A635" s="65" t="s">
        <v>406</v>
      </c>
      <c r="B635" s="65" t="s">
        <v>408</v>
      </c>
      <c r="C635" s="65" t="s">
        <v>773</v>
      </c>
      <c r="D635" s="40">
        <v>3039000</v>
      </c>
      <c r="E635" s="40">
        <v>40</v>
      </c>
      <c r="F635" s="40">
        <v>121560000</v>
      </c>
      <c r="G635" s="40">
        <v>298</v>
      </c>
      <c r="H635" s="40">
        <v>902806924</v>
      </c>
      <c r="I635" s="40" t="str">
        <f>VLOOKUP(A635,СПРАВОЧНИК!B:D,2,0)</f>
        <v>ЯПОНИЯ</v>
      </c>
      <c r="J635" s="40" t="str">
        <f>VLOOKUP(A635,СПРАВОЧНИК!B:D,3,0)</f>
        <v>ИНОМАРКИ</v>
      </c>
    </row>
    <row r="636" spans="1:10" x14ac:dyDescent="0.25">
      <c r="A636" s="65" t="s">
        <v>406</v>
      </c>
      <c r="B636" s="65" t="s">
        <v>409</v>
      </c>
      <c r="C636" s="65" t="s">
        <v>773</v>
      </c>
      <c r="D636" s="40">
        <v>4109000</v>
      </c>
      <c r="E636" s="40">
        <v>50</v>
      </c>
      <c r="F636" s="40">
        <v>205450000</v>
      </c>
      <c r="G636" s="40">
        <v>299</v>
      </c>
      <c r="H636" s="40">
        <v>1216824139</v>
      </c>
      <c r="I636" s="40" t="str">
        <f>VLOOKUP(A636,СПРАВОЧНИК!B:D,2,0)</f>
        <v>ЯПОНИЯ</v>
      </c>
      <c r="J636" s="40" t="str">
        <f>VLOOKUP(A636,СПРАВОЧНИК!B:D,3,0)</f>
        <v>ИНОМАРКИ</v>
      </c>
    </row>
    <row r="637" spans="1:10" x14ac:dyDescent="0.25">
      <c r="A637" s="65" t="s">
        <v>406</v>
      </c>
      <c r="B637" s="65" t="s">
        <v>1025</v>
      </c>
      <c r="C637" s="65" t="s">
        <v>809</v>
      </c>
      <c r="D637" s="40">
        <v>0</v>
      </c>
      <c r="E637" s="40"/>
      <c r="F637" s="40"/>
      <c r="G637" s="40">
        <v>2</v>
      </c>
      <c r="H637" s="40">
        <v>1810000</v>
      </c>
      <c r="I637" s="40" t="str">
        <f>VLOOKUP(A637,СПРАВОЧНИК!B:D,2,0)</f>
        <v>ЯПОНИЯ</v>
      </c>
      <c r="J637" s="40" t="str">
        <f>VLOOKUP(A637,СПРАВОЧНИК!B:D,3,0)</f>
        <v>ИНОМАРКИ</v>
      </c>
    </row>
    <row r="638" spans="1:10" x14ac:dyDescent="0.25">
      <c r="A638" s="65" t="s">
        <v>406</v>
      </c>
      <c r="B638" s="65" t="s">
        <v>410</v>
      </c>
      <c r="C638" s="65" t="s">
        <v>814</v>
      </c>
      <c r="D638" s="40">
        <v>0</v>
      </c>
      <c r="E638" s="41"/>
      <c r="F638" s="41"/>
      <c r="G638" s="40">
        <v>1</v>
      </c>
      <c r="H638" s="40">
        <v>1654900</v>
      </c>
      <c r="I638" s="40" t="str">
        <f>VLOOKUP(A638,СПРАВОЧНИК!B:D,2,0)</f>
        <v>ЯПОНИЯ</v>
      </c>
      <c r="J638" s="40" t="str">
        <f>VLOOKUP(A638,СПРАВОЧНИК!B:D,3,0)</f>
        <v>ИНОМАРКИ</v>
      </c>
    </row>
    <row r="639" spans="1:10" x14ac:dyDescent="0.25">
      <c r="A639" s="65" t="s">
        <v>406</v>
      </c>
      <c r="B639" s="65" t="s">
        <v>411</v>
      </c>
      <c r="C639" s="65" t="s">
        <v>814</v>
      </c>
      <c r="D639" s="40">
        <v>1865000</v>
      </c>
      <c r="E639" s="41">
        <v>1</v>
      </c>
      <c r="F639" s="41">
        <v>1865000</v>
      </c>
      <c r="G639" s="40">
        <v>7</v>
      </c>
      <c r="H639" s="40">
        <v>12312970</v>
      </c>
      <c r="I639" s="40" t="str">
        <f>VLOOKUP(A639,СПРАВОЧНИК!B:D,2,0)</f>
        <v>ЯПОНИЯ</v>
      </c>
      <c r="J639" s="40" t="str">
        <f>VLOOKUP(A639,СПРАВОЧНИК!B:D,3,0)</f>
        <v>ИНОМАРКИ</v>
      </c>
    </row>
    <row r="640" spans="1:10" x14ac:dyDescent="0.25">
      <c r="A640" s="65" t="s">
        <v>406</v>
      </c>
      <c r="B640" s="65" t="s">
        <v>747</v>
      </c>
      <c r="C640" s="65" t="s">
        <v>811</v>
      </c>
      <c r="D640" s="40">
        <v>0</v>
      </c>
      <c r="E640" s="41"/>
      <c r="F640" s="41"/>
      <c r="G640" s="40">
        <v>1</v>
      </c>
      <c r="H640" s="40">
        <v>818000</v>
      </c>
      <c r="I640" s="40" t="str">
        <f>VLOOKUP(A640,СПРАВОЧНИК!B:D,2,0)</f>
        <v>ЯПОНИЯ</v>
      </c>
      <c r="J640" s="40" t="str">
        <f>VLOOKUP(A640,СПРАВОЧНИК!B:D,3,0)</f>
        <v>ИНОМАРКИ</v>
      </c>
    </row>
    <row r="641" spans="1:10" x14ac:dyDescent="0.25">
      <c r="A641" s="65" t="s">
        <v>406</v>
      </c>
      <c r="B641" s="65" t="s">
        <v>412</v>
      </c>
      <c r="C641" s="65" t="s">
        <v>773</v>
      </c>
      <c r="D641" s="40">
        <v>2949000</v>
      </c>
      <c r="E641" s="41">
        <v>31</v>
      </c>
      <c r="F641" s="41">
        <v>91419000</v>
      </c>
      <c r="G641" s="40">
        <v>990</v>
      </c>
      <c r="H641" s="40">
        <v>2622912000</v>
      </c>
      <c r="I641" s="40" t="str">
        <f>VLOOKUP(A641,СПРАВОЧНИК!B:D,2,0)</f>
        <v>ЯПОНИЯ</v>
      </c>
      <c r="J641" s="40" t="str">
        <f>VLOOKUP(A641,СПРАВОЧНИК!B:D,3,0)</f>
        <v>ИНОМАРКИ</v>
      </c>
    </row>
    <row r="642" spans="1:10" x14ac:dyDescent="0.25">
      <c r="A642" s="65" t="s">
        <v>406</v>
      </c>
      <c r="B642" s="65" t="s">
        <v>413</v>
      </c>
      <c r="C642" s="65" t="s">
        <v>773</v>
      </c>
      <c r="D642" s="40">
        <v>5432000</v>
      </c>
      <c r="E642" s="40">
        <v>15</v>
      </c>
      <c r="F642" s="40">
        <v>81480000</v>
      </c>
      <c r="G642" s="40">
        <v>1204</v>
      </c>
      <c r="H642" s="40">
        <v>5060121023</v>
      </c>
      <c r="I642" s="40" t="str">
        <f>VLOOKUP(A642,СПРАВОЧНИК!B:D,2,0)</f>
        <v>ЯПОНИЯ</v>
      </c>
      <c r="J642" s="40" t="str">
        <f>VLOOKUP(A642,СПРАВОЧНИК!B:D,3,0)</f>
        <v>ИНОМАРКИ</v>
      </c>
    </row>
    <row r="643" spans="1:10" x14ac:dyDescent="0.25">
      <c r="A643" s="65" t="s">
        <v>406</v>
      </c>
      <c r="B643" s="65" t="s">
        <v>414</v>
      </c>
      <c r="C643" s="65" t="s">
        <v>773</v>
      </c>
      <c r="D643" s="40">
        <v>2704944</v>
      </c>
      <c r="E643" s="41">
        <v>226</v>
      </c>
      <c r="F643" s="41">
        <v>611317344</v>
      </c>
      <c r="G643" s="40">
        <v>3315</v>
      </c>
      <c r="H643" s="40">
        <v>9136315134</v>
      </c>
      <c r="I643" s="40" t="str">
        <f>VLOOKUP(A643,СПРАВОЧНИК!B:D,2,0)</f>
        <v>ЯПОНИЯ</v>
      </c>
      <c r="J643" s="40" t="str">
        <f>VLOOKUP(A643,СПРАВОЧНИК!B:D,3,0)</f>
        <v>ИНОМАРКИ</v>
      </c>
    </row>
    <row r="644" spans="1:10" x14ac:dyDescent="0.25">
      <c r="A644" s="65" t="s">
        <v>406</v>
      </c>
      <c r="B644" s="65" t="s">
        <v>415</v>
      </c>
      <c r="C644" s="65" t="s">
        <v>773</v>
      </c>
      <c r="D644" s="40">
        <v>3044495</v>
      </c>
      <c r="E644" s="40">
        <v>1</v>
      </c>
      <c r="F644" s="40">
        <v>3044495</v>
      </c>
      <c r="G644" s="40">
        <v>233</v>
      </c>
      <c r="H644" s="40">
        <v>685603080</v>
      </c>
      <c r="I644" s="40" t="str">
        <f>VLOOKUP(A644,СПРАВОЧНИК!B:D,2,0)</f>
        <v>ЯПОНИЯ</v>
      </c>
      <c r="J644" s="40" t="str">
        <f>VLOOKUP(A644,СПРАВОЧНИК!B:D,3,0)</f>
        <v>ИНОМАРКИ</v>
      </c>
    </row>
    <row r="645" spans="1:10" x14ac:dyDescent="0.25">
      <c r="A645" s="65" t="s">
        <v>406</v>
      </c>
      <c r="B645" s="65" t="s">
        <v>930</v>
      </c>
      <c r="C645" s="65" t="s">
        <v>773</v>
      </c>
      <c r="D645" s="40">
        <v>0</v>
      </c>
      <c r="E645" s="40"/>
      <c r="F645" s="40"/>
      <c r="G645" s="40">
        <v>2</v>
      </c>
      <c r="H645" s="40">
        <v>3976000</v>
      </c>
      <c r="I645" s="40" t="str">
        <f>VLOOKUP(A645,СПРАВОЧНИК!B:D,2,0)</f>
        <v>ЯПОНИЯ</v>
      </c>
      <c r="J645" s="40" t="str">
        <f>VLOOKUP(A645,СПРАВОЧНИК!B:D,3,0)</f>
        <v>ИНОМАРКИ</v>
      </c>
    </row>
    <row r="646" spans="1:10" x14ac:dyDescent="0.25">
      <c r="A646" s="65" t="s">
        <v>406</v>
      </c>
      <c r="B646" s="65" t="s">
        <v>416</v>
      </c>
      <c r="C646" s="65" t="s">
        <v>773</v>
      </c>
      <c r="D646" s="40">
        <v>5421381</v>
      </c>
      <c r="E646" s="40">
        <v>13</v>
      </c>
      <c r="F646" s="40">
        <v>70477953</v>
      </c>
      <c r="G646" s="40">
        <v>644</v>
      </c>
      <c r="H646" s="40">
        <v>3489934927</v>
      </c>
      <c r="I646" s="40" t="str">
        <f>VLOOKUP(A646,СПРАВОЧНИК!B:D,2,0)</f>
        <v>ЯПОНИЯ</v>
      </c>
      <c r="J646" s="40" t="str">
        <f>VLOOKUP(A646,СПРАВОЧНИК!B:D,3,0)</f>
        <v>ИНОМАРКИ</v>
      </c>
    </row>
    <row r="647" spans="1:10" x14ac:dyDescent="0.25">
      <c r="A647" s="65" t="s">
        <v>406</v>
      </c>
      <c r="B647" s="65" t="s">
        <v>417</v>
      </c>
      <c r="C647" s="65" t="s">
        <v>809</v>
      </c>
      <c r="D647" s="40">
        <v>0</v>
      </c>
      <c r="E647" s="40"/>
      <c r="F647" s="40"/>
      <c r="G647" s="40">
        <v>7</v>
      </c>
      <c r="H647" s="40">
        <v>22446000</v>
      </c>
      <c r="I647" s="40" t="str">
        <f>VLOOKUP(A647,СПРАВОЧНИК!B:D,2,0)</f>
        <v>ЯПОНИЯ</v>
      </c>
      <c r="J647" s="40" t="str">
        <f>VLOOKUP(A647,СПРАВОЧНИК!B:D,3,0)</f>
        <v>ИНОМАРКИ</v>
      </c>
    </row>
    <row r="648" spans="1:10" x14ac:dyDescent="0.25">
      <c r="A648" s="65" t="s">
        <v>952</v>
      </c>
      <c r="B648" s="65" t="s">
        <v>953</v>
      </c>
      <c r="C648" s="65" t="s">
        <v>776</v>
      </c>
      <c r="D648" s="40">
        <v>0</v>
      </c>
      <c r="E648" s="40"/>
      <c r="F648" s="40"/>
      <c r="G648" s="40">
        <v>1</v>
      </c>
      <c r="H648" s="40">
        <v>15999000</v>
      </c>
      <c r="I648" s="40" t="str">
        <f>VLOOKUP(A648,СПРАВОЧНИК!B:D,2,0)</f>
        <v>ЕВРОПА</v>
      </c>
      <c r="J648" s="40" t="str">
        <f>VLOOKUP(A648,СПРАВОЧНИК!B:D,3,0)</f>
        <v>ИНОМАРКИ</v>
      </c>
    </row>
    <row r="649" spans="1:10" x14ac:dyDescent="0.25">
      <c r="A649" s="65" t="s">
        <v>719</v>
      </c>
      <c r="B649" s="65" t="s">
        <v>1152</v>
      </c>
      <c r="C649" s="65" t="s">
        <v>773</v>
      </c>
      <c r="D649" s="40">
        <v>2285000</v>
      </c>
      <c r="E649" s="41">
        <v>2282</v>
      </c>
      <c r="F649" s="41">
        <v>5214370000</v>
      </c>
      <c r="G649" s="40">
        <v>12427</v>
      </c>
      <c r="H649" s="40">
        <v>26749475000</v>
      </c>
      <c r="I649" s="40" t="str">
        <f>VLOOKUP(A649,СПРАВОЧНИК!B:D,2,0)</f>
        <v>РОССИЯ</v>
      </c>
      <c r="J649" s="40" t="str">
        <f>VLOOKUP(A649,СПРАВОЧНИК!B:D,3,0)</f>
        <v>ОТЕЧЕСТВЕННЫЕ</v>
      </c>
    </row>
    <row r="650" spans="1:10" x14ac:dyDescent="0.25">
      <c r="A650" s="65" t="s">
        <v>719</v>
      </c>
      <c r="B650" s="65" t="s">
        <v>1153</v>
      </c>
      <c r="C650" s="65" t="s">
        <v>773</v>
      </c>
      <c r="D650" s="40">
        <v>3508074</v>
      </c>
      <c r="E650" s="41">
        <v>42</v>
      </c>
      <c r="F650" s="41">
        <v>147339108</v>
      </c>
      <c r="G650" s="40">
        <v>575</v>
      </c>
      <c r="H650" s="40">
        <v>2015027162</v>
      </c>
      <c r="I650" s="40" t="str">
        <f>VLOOKUP(A650,СПРАВОЧНИК!B:D,2,0)</f>
        <v>РОССИЯ</v>
      </c>
      <c r="J650" s="40" t="str">
        <f>VLOOKUP(A650,СПРАВОЧНИК!B:D,3,0)</f>
        <v>ОТЕЧЕСТВЕННЫЕ</v>
      </c>
    </row>
    <row r="651" spans="1:10" x14ac:dyDescent="0.25">
      <c r="A651" s="65" t="s">
        <v>719</v>
      </c>
      <c r="B651" s="65" t="s">
        <v>1154</v>
      </c>
      <c r="C651" s="65" t="s">
        <v>778</v>
      </c>
      <c r="D651" s="40">
        <v>2698165</v>
      </c>
      <c r="E651" s="41">
        <v>97</v>
      </c>
      <c r="F651" s="41">
        <v>261722005</v>
      </c>
      <c r="G651" s="40">
        <v>213</v>
      </c>
      <c r="H651" s="40">
        <v>584627997</v>
      </c>
      <c r="I651" s="40" t="str">
        <f>VLOOKUP(A651,СПРАВОЧНИК!B:D,2,0)</f>
        <v>РОССИЯ</v>
      </c>
      <c r="J651" s="40" t="str">
        <f>VLOOKUP(A651,СПРАВОЧНИК!B:D,3,0)</f>
        <v>ОТЕЧЕСТВЕННЫЕ</v>
      </c>
    </row>
    <row r="652" spans="1:10" x14ac:dyDescent="0.25">
      <c r="A652" s="65" t="s">
        <v>418</v>
      </c>
      <c r="B652" s="65" t="s">
        <v>419</v>
      </c>
      <c r="C652" s="65" t="s">
        <v>773</v>
      </c>
      <c r="D652" s="40">
        <v>9390000</v>
      </c>
      <c r="E652" s="41">
        <v>1</v>
      </c>
      <c r="F652" s="41">
        <v>9390000</v>
      </c>
      <c r="G652" s="40">
        <v>6</v>
      </c>
      <c r="H652" s="40">
        <v>47635000</v>
      </c>
      <c r="I652" s="40" t="str">
        <f>VLOOKUP(A652,СПРАВОЧНИК!B:D,2,0)</f>
        <v>КИТАЙ</v>
      </c>
      <c r="J652" s="40" t="str">
        <f>VLOOKUP(A652,СПРАВОЧНИК!B:D,3,0)</f>
        <v>ИНОМАРКИ</v>
      </c>
    </row>
    <row r="653" spans="1:10" x14ac:dyDescent="0.25">
      <c r="A653" s="65" t="s">
        <v>418</v>
      </c>
      <c r="B653" s="65" t="s">
        <v>1011</v>
      </c>
      <c r="C653" s="65" t="s">
        <v>773</v>
      </c>
      <c r="D653" s="40">
        <v>9769340</v>
      </c>
      <c r="E653" s="41">
        <v>1</v>
      </c>
      <c r="F653" s="41">
        <v>9769340</v>
      </c>
      <c r="G653" s="40">
        <v>5</v>
      </c>
      <c r="H653" s="40">
        <v>49075340</v>
      </c>
      <c r="I653" s="40" t="str">
        <f>VLOOKUP(A653,СПРАВОЧНИК!B:D,2,0)</f>
        <v>КИТАЙ</v>
      </c>
      <c r="J653" s="40" t="str">
        <f>VLOOKUP(A653,СПРАВОЧНИК!B:D,3,0)</f>
        <v>ИНОМАРКИ</v>
      </c>
    </row>
    <row r="654" spans="1:10" x14ac:dyDescent="0.25">
      <c r="A654" s="65" t="s">
        <v>418</v>
      </c>
      <c r="B654" s="65" t="s">
        <v>420</v>
      </c>
      <c r="C654" s="65" t="s">
        <v>773</v>
      </c>
      <c r="D654" s="40">
        <v>0</v>
      </c>
      <c r="E654" s="41"/>
      <c r="F654" s="41"/>
      <c r="G654" s="40">
        <v>1</v>
      </c>
      <c r="H654" s="40">
        <v>9080000</v>
      </c>
      <c r="I654" s="40" t="str">
        <f>VLOOKUP(A654,СПРАВОЧНИК!B:D,2,0)</f>
        <v>КИТАЙ</v>
      </c>
      <c r="J654" s="40" t="str">
        <f>VLOOKUP(A654,СПРАВОЧНИК!B:D,3,0)</f>
        <v>ИНОМАРКИ</v>
      </c>
    </row>
    <row r="655" spans="1:10" x14ac:dyDescent="0.25">
      <c r="A655" s="65" t="s">
        <v>418</v>
      </c>
      <c r="B655" s="65" t="s">
        <v>648</v>
      </c>
      <c r="C655" s="65" t="s">
        <v>773</v>
      </c>
      <c r="D655" s="40">
        <v>8520000</v>
      </c>
      <c r="E655" s="41">
        <v>1</v>
      </c>
      <c r="F655" s="41">
        <v>8520000</v>
      </c>
      <c r="G655" s="40">
        <v>8</v>
      </c>
      <c r="H655" s="40">
        <v>68650000</v>
      </c>
      <c r="I655" s="40" t="str">
        <f>VLOOKUP(A655,СПРАВОЧНИК!B:D,2,0)</f>
        <v>КИТАЙ</v>
      </c>
      <c r="J655" s="40" t="str">
        <f>VLOOKUP(A655,СПРАВОЧНИК!B:D,3,0)</f>
        <v>ИНОМАРКИ</v>
      </c>
    </row>
    <row r="656" spans="1:10" x14ac:dyDescent="0.25">
      <c r="A656" s="65" t="s">
        <v>418</v>
      </c>
      <c r="B656" s="65" t="s">
        <v>421</v>
      </c>
      <c r="C656" s="65" t="s">
        <v>773</v>
      </c>
      <c r="D656" s="40">
        <v>9910000</v>
      </c>
      <c r="E656" s="40">
        <v>2</v>
      </c>
      <c r="F656" s="40">
        <v>19820000</v>
      </c>
      <c r="G656" s="40">
        <v>11</v>
      </c>
      <c r="H656" s="40">
        <v>107290000</v>
      </c>
      <c r="I656" s="40" t="str">
        <f>VLOOKUP(A656,СПРАВОЧНИК!B:D,2,0)</f>
        <v>КИТАЙ</v>
      </c>
      <c r="J656" s="40" t="str">
        <f>VLOOKUP(A656,СПРАВОЧНИК!B:D,3,0)</f>
        <v>ИНОМАРКИ</v>
      </c>
    </row>
    <row r="657" spans="1:10" x14ac:dyDescent="0.25">
      <c r="A657" s="65" t="s">
        <v>418</v>
      </c>
      <c r="B657" s="65" t="s">
        <v>1057</v>
      </c>
      <c r="C657" s="65" t="s">
        <v>775</v>
      </c>
      <c r="D657" s="40">
        <v>0</v>
      </c>
      <c r="E657" s="40"/>
      <c r="F657" s="40"/>
      <c r="G657" s="40">
        <v>1</v>
      </c>
      <c r="H657" s="40">
        <v>6410000</v>
      </c>
      <c r="I657" s="40" t="str">
        <f>VLOOKUP(A657,СПРАВОЧНИК!B:D,2,0)</f>
        <v>КИТАЙ</v>
      </c>
      <c r="J657" s="40" t="str">
        <f>VLOOKUP(A657,СПРАВОЧНИК!B:D,3,0)</f>
        <v>ИНОМАРКИ</v>
      </c>
    </row>
    <row r="658" spans="1:10" x14ac:dyDescent="0.25">
      <c r="A658" s="65" t="s">
        <v>418</v>
      </c>
      <c r="B658" s="65" t="s">
        <v>422</v>
      </c>
      <c r="C658" s="65" t="s">
        <v>774</v>
      </c>
      <c r="D658" s="40">
        <v>8450000</v>
      </c>
      <c r="E658" s="41">
        <v>2</v>
      </c>
      <c r="F658" s="41">
        <v>16900000</v>
      </c>
      <c r="G658" s="40">
        <v>10</v>
      </c>
      <c r="H658" s="40">
        <v>87200000</v>
      </c>
      <c r="I658" s="40" t="str">
        <f>VLOOKUP(A658,СПРАВОЧНИК!B:D,2,0)</f>
        <v>КИТАЙ</v>
      </c>
      <c r="J658" s="40" t="str">
        <f>VLOOKUP(A658,СПРАВОЧНИК!B:D,3,0)</f>
        <v>ИНОМАРКИ</v>
      </c>
    </row>
    <row r="659" spans="1:10" x14ac:dyDescent="0.25">
      <c r="A659" s="65" t="s">
        <v>423</v>
      </c>
      <c r="B659" s="65" t="s">
        <v>424</v>
      </c>
      <c r="C659" s="65" t="s">
        <v>774</v>
      </c>
      <c r="D659" s="40">
        <v>0</v>
      </c>
      <c r="E659" s="41"/>
      <c r="F659" s="41"/>
      <c r="G659" s="40">
        <v>11</v>
      </c>
      <c r="H659" s="40">
        <v>37714000</v>
      </c>
      <c r="I659" s="40" t="str">
        <f>VLOOKUP(A659,СПРАВОЧНИК!B:D,2,0)</f>
        <v>ЯПОНИЯ</v>
      </c>
      <c r="J659" s="40" t="str">
        <f>VLOOKUP(A659,СПРАВОЧНИК!B:D,3,0)</f>
        <v>ИНОМАРКИ</v>
      </c>
    </row>
    <row r="660" spans="1:10" x14ac:dyDescent="0.25">
      <c r="A660" s="65" t="s">
        <v>423</v>
      </c>
      <c r="B660" s="65" t="s">
        <v>954</v>
      </c>
      <c r="C660" s="65" t="s">
        <v>773</v>
      </c>
      <c r="D660" s="40">
        <v>9680000</v>
      </c>
      <c r="E660" s="41">
        <v>1</v>
      </c>
      <c r="F660" s="41">
        <v>9680000</v>
      </c>
      <c r="G660" s="40">
        <v>5</v>
      </c>
      <c r="H660" s="40">
        <v>51190000</v>
      </c>
      <c r="I660" s="40" t="str">
        <f>VLOOKUP(A660,СПРАВОЧНИК!B:D,2,0)</f>
        <v>ЯПОНИЯ</v>
      </c>
      <c r="J660" s="40" t="str">
        <f>VLOOKUP(A660,СПРАВОЧНИК!B:D,3,0)</f>
        <v>ИНОМАРКИ</v>
      </c>
    </row>
    <row r="661" spans="1:10" x14ac:dyDescent="0.25">
      <c r="A661" s="65" t="s">
        <v>423</v>
      </c>
      <c r="B661" s="65" t="s">
        <v>1125</v>
      </c>
      <c r="C661" s="65" t="s">
        <v>778</v>
      </c>
      <c r="D661" s="40">
        <v>0</v>
      </c>
      <c r="E661" s="41"/>
      <c r="F661" s="41"/>
      <c r="G661" s="40">
        <v>1</v>
      </c>
      <c r="H661" s="40">
        <v>2999000</v>
      </c>
      <c r="I661" s="40" t="str">
        <f>VLOOKUP(A661,СПРАВОЧНИК!B:D,2,0)</f>
        <v>ЯПОНИЯ</v>
      </c>
      <c r="J661" s="40" t="str">
        <f>VLOOKUP(A661,СПРАВОЧНИК!B:D,3,0)</f>
        <v>ИНОМАРКИ</v>
      </c>
    </row>
    <row r="662" spans="1:10" x14ac:dyDescent="0.25">
      <c r="A662" s="65" t="s">
        <v>423</v>
      </c>
      <c r="B662" s="65" t="s">
        <v>425</v>
      </c>
      <c r="C662" s="65" t="s">
        <v>809</v>
      </c>
      <c r="D662" s="40">
        <v>0</v>
      </c>
      <c r="E662" s="40"/>
      <c r="F662" s="40"/>
      <c r="G662" s="40">
        <v>10</v>
      </c>
      <c r="H662" s="40">
        <v>10528900</v>
      </c>
      <c r="I662" s="40" t="str">
        <f>VLOOKUP(A662,СПРАВОЧНИК!B:D,2,0)</f>
        <v>ЯПОНИЯ</v>
      </c>
      <c r="J662" s="40" t="str">
        <f>VLOOKUP(A662,СПРАВОЧНИК!B:D,3,0)</f>
        <v>ИНОМАРКИ</v>
      </c>
    </row>
    <row r="663" spans="1:10" x14ac:dyDescent="0.25">
      <c r="A663" s="65" t="s">
        <v>423</v>
      </c>
      <c r="B663" s="65" t="s">
        <v>426</v>
      </c>
      <c r="C663" s="65" t="s">
        <v>776</v>
      </c>
      <c r="D663" s="40">
        <v>0</v>
      </c>
      <c r="E663" s="40"/>
      <c r="F663" s="40"/>
      <c r="G663" s="40">
        <v>1</v>
      </c>
      <c r="H663" s="40">
        <v>7626000</v>
      </c>
      <c r="I663" s="40" t="str">
        <f>VLOOKUP(A663,СПРАВОЧНИК!B:D,2,0)</f>
        <v>ЯПОНИЯ</v>
      </c>
      <c r="J663" s="40" t="str">
        <f>VLOOKUP(A663,СПРАВОЧНИК!B:D,3,0)</f>
        <v>ИНОМАРКИ</v>
      </c>
    </row>
    <row r="664" spans="1:10" x14ac:dyDescent="0.25">
      <c r="A664" s="65" t="s">
        <v>423</v>
      </c>
      <c r="B664" s="65" t="s">
        <v>427</v>
      </c>
      <c r="C664" s="65" t="s">
        <v>773</v>
      </c>
      <c r="D664" s="40">
        <v>801000</v>
      </c>
      <c r="E664" s="41">
        <v>2</v>
      </c>
      <c r="F664" s="41">
        <v>1602000</v>
      </c>
      <c r="G664" s="40">
        <v>3</v>
      </c>
      <c r="H664" s="40">
        <v>2717000</v>
      </c>
      <c r="I664" s="40" t="str">
        <f>VLOOKUP(A664,СПРАВОЧНИК!B:D,2,0)</f>
        <v>ЯПОНИЯ</v>
      </c>
      <c r="J664" s="40" t="str">
        <f>VLOOKUP(A664,СПРАВОЧНИК!B:D,3,0)</f>
        <v>ИНОМАРКИ</v>
      </c>
    </row>
    <row r="665" spans="1:10" x14ac:dyDescent="0.25">
      <c r="A665" s="65" t="s">
        <v>423</v>
      </c>
      <c r="B665" s="65" t="s">
        <v>428</v>
      </c>
      <c r="C665" s="65" t="s">
        <v>773</v>
      </c>
      <c r="D665" s="40">
        <v>3125000</v>
      </c>
      <c r="E665" s="40">
        <v>3</v>
      </c>
      <c r="F665" s="40">
        <v>9375000</v>
      </c>
      <c r="G665" s="40">
        <v>29</v>
      </c>
      <c r="H665" s="40">
        <v>79095961</v>
      </c>
      <c r="I665" s="40" t="str">
        <f>VLOOKUP(A665,СПРАВОЧНИК!B:D,2,0)</f>
        <v>ЯПОНИЯ</v>
      </c>
      <c r="J665" s="40" t="str">
        <f>VLOOKUP(A665,СПРАВОЧНИК!B:D,3,0)</f>
        <v>ИНОМАРКИ</v>
      </c>
    </row>
    <row r="666" spans="1:10" x14ac:dyDescent="0.25">
      <c r="A666" s="65" t="s">
        <v>423</v>
      </c>
      <c r="B666" s="65" t="s">
        <v>429</v>
      </c>
      <c r="C666" s="65" t="s">
        <v>778</v>
      </c>
      <c r="D666" s="40">
        <v>3650000</v>
      </c>
      <c r="E666" s="41">
        <v>3</v>
      </c>
      <c r="F666" s="41">
        <v>10950000</v>
      </c>
      <c r="G666" s="40">
        <v>30</v>
      </c>
      <c r="H666" s="40">
        <v>91225000</v>
      </c>
      <c r="I666" s="40" t="str">
        <f>VLOOKUP(A666,СПРАВОЧНИК!B:D,2,0)</f>
        <v>ЯПОНИЯ</v>
      </c>
      <c r="J666" s="40" t="str">
        <f>VLOOKUP(A666,СПРАВОЧНИК!B:D,3,0)</f>
        <v>ИНОМАРКИ</v>
      </c>
    </row>
    <row r="667" spans="1:10" x14ac:dyDescent="0.25">
      <c r="A667" s="65" t="s">
        <v>423</v>
      </c>
      <c r="B667" s="65" t="s">
        <v>1126</v>
      </c>
      <c r="C667" s="65" t="s">
        <v>814</v>
      </c>
      <c r="D667" s="40">
        <v>0</v>
      </c>
      <c r="E667" s="40"/>
      <c r="F667" s="40"/>
      <c r="G667" s="40">
        <v>1</v>
      </c>
      <c r="H667" s="40">
        <v>870000</v>
      </c>
      <c r="I667" s="40" t="str">
        <f>VLOOKUP(A667,СПРАВОЧНИК!B:D,2,0)</f>
        <v>ЯПОНИЯ</v>
      </c>
      <c r="J667" s="40" t="str">
        <f>VLOOKUP(A667,СПРАВОЧНИК!B:D,3,0)</f>
        <v>ИНОМАРКИ</v>
      </c>
    </row>
    <row r="668" spans="1:10" x14ac:dyDescent="0.25">
      <c r="A668" s="65" t="s">
        <v>423</v>
      </c>
      <c r="B668" s="65" t="s">
        <v>430</v>
      </c>
      <c r="C668" s="65" t="s">
        <v>774</v>
      </c>
      <c r="D668" s="40">
        <v>0</v>
      </c>
      <c r="E668" s="41"/>
      <c r="F668" s="41"/>
      <c r="G668" s="40">
        <v>2</v>
      </c>
      <c r="H668" s="40">
        <v>7845000</v>
      </c>
      <c r="I668" s="40" t="str">
        <f>VLOOKUP(A668,СПРАВОЧНИК!B:D,2,0)</f>
        <v>ЯПОНИЯ</v>
      </c>
      <c r="J668" s="40" t="str">
        <f>VLOOKUP(A668,СПРАВОЧНИК!B:D,3,0)</f>
        <v>ИНОМАРКИ</v>
      </c>
    </row>
    <row r="669" spans="1:10" x14ac:dyDescent="0.25">
      <c r="A669" s="65" t="s">
        <v>423</v>
      </c>
      <c r="B669" s="65" t="s">
        <v>431</v>
      </c>
      <c r="C669" s="65" t="s">
        <v>773</v>
      </c>
      <c r="D669" s="40">
        <v>4409000</v>
      </c>
      <c r="E669" s="40">
        <v>1</v>
      </c>
      <c r="F669" s="40">
        <v>4409000</v>
      </c>
      <c r="G669" s="40">
        <v>86</v>
      </c>
      <c r="H669" s="40">
        <v>379174000</v>
      </c>
      <c r="I669" s="40" t="str">
        <f>VLOOKUP(A669,СПРАВОЧНИК!B:D,2,0)</f>
        <v>ЯПОНИЯ</v>
      </c>
      <c r="J669" s="40" t="str">
        <f>VLOOKUP(A669,СПРАВОЧНИК!B:D,3,0)</f>
        <v>ИНОМАРКИ</v>
      </c>
    </row>
    <row r="670" spans="1:10" x14ac:dyDescent="0.25">
      <c r="A670" s="65" t="s">
        <v>423</v>
      </c>
      <c r="B670" s="65" t="s">
        <v>627</v>
      </c>
      <c r="C670" s="65" t="s">
        <v>773</v>
      </c>
      <c r="D670" s="40">
        <v>6040000</v>
      </c>
      <c r="E670" s="40">
        <v>3</v>
      </c>
      <c r="F670" s="40">
        <v>18120000</v>
      </c>
      <c r="G670" s="40">
        <v>19</v>
      </c>
      <c r="H670" s="40">
        <v>111340000</v>
      </c>
      <c r="I670" s="40" t="str">
        <f>VLOOKUP(A670,СПРАВОЧНИК!B:D,2,0)</f>
        <v>ЯПОНИЯ</v>
      </c>
      <c r="J670" s="40" t="str">
        <f>VLOOKUP(A670,СПРАВОЧНИК!B:D,3,0)</f>
        <v>ИНОМАРКИ</v>
      </c>
    </row>
    <row r="671" spans="1:10" x14ac:dyDescent="0.25">
      <c r="A671" s="65" t="s">
        <v>423</v>
      </c>
      <c r="B671" s="65" t="s">
        <v>739</v>
      </c>
      <c r="C671" s="65" t="s">
        <v>809</v>
      </c>
      <c r="D671" s="40">
        <v>2866000</v>
      </c>
      <c r="E671" s="41">
        <v>1</v>
      </c>
      <c r="F671" s="41">
        <v>2866000</v>
      </c>
      <c r="G671" s="40">
        <v>14</v>
      </c>
      <c r="H671" s="40">
        <v>38682000</v>
      </c>
      <c r="I671" s="40" t="str">
        <f>VLOOKUP(A671,СПРАВОЧНИК!B:D,2,0)</f>
        <v>ЯПОНИЯ</v>
      </c>
      <c r="J671" s="40" t="str">
        <f>VLOOKUP(A671,СПРАВОЧНИК!B:D,3,0)</f>
        <v>ИНОМАРКИ</v>
      </c>
    </row>
    <row r="672" spans="1:10" x14ac:dyDescent="0.25">
      <c r="A672" s="65" t="s">
        <v>423</v>
      </c>
      <c r="B672" s="65" t="s">
        <v>432</v>
      </c>
      <c r="C672" s="65" t="s">
        <v>812</v>
      </c>
      <c r="D672" s="40">
        <v>0</v>
      </c>
      <c r="E672" s="40"/>
      <c r="F672" s="40"/>
      <c r="G672" s="40">
        <v>3</v>
      </c>
      <c r="H672" s="40">
        <v>5800000</v>
      </c>
      <c r="I672" s="40" t="str">
        <f>VLOOKUP(A672,СПРАВОЧНИК!B:D,2,0)</f>
        <v>ЯПОНИЯ</v>
      </c>
      <c r="J672" s="40" t="str">
        <f>VLOOKUP(A672,СПРАВОЧНИК!B:D,3,0)</f>
        <v>ИНОМАРКИ</v>
      </c>
    </row>
    <row r="673" spans="1:10" x14ac:dyDescent="0.25">
      <c r="A673" s="65" t="s">
        <v>423</v>
      </c>
      <c r="B673" s="65" t="s">
        <v>433</v>
      </c>
      <c r="C673" s="65" t="s">
        <v>809</v>
      </c>
      <c r="D673" s="40">
        <v>548500</v>
      </c>
      <c r="E673" s="41">
        <v>2</v>
      </c>
      <c r="F673" s="41">
        <v>1097000</v>
      </c>
      <c r="G673" s="40">
        <v>71</v>
      </c>
      <c r="H673" s="40">
        <v>39458000</v>
      </c>
      <c r="I673" s="40" t="str">
        <f>VLOOKUP(A673,СПРАВОЧНИК!B:D,2,0)</f>
        <v>ЯПОНИЯ</v>
      </c>
      <c r="J673" s="40" t="str">
        <f>VLOOKUP(A673,СПРАВОЧНИК!B:D,3,0)</f>
        <v>ИНОМАРКИ</v>
      </c>
    </row>
    <row r="674" spans="1:10" x14ac:dyDescent="0.25">
      <c r="A674" s="65" t="s">
        <v>423</v>
      </c>
      <c r="B674" s="65" t="s">
        <v>740</v>
      </c>
      <c r="C674" s="65" t="s">
        <v>809</v>
      </c>
      <c r="D674" s="40">
        <v>0</v>
      </c>
      <c r="E674" s="40"/>
      <c r="F674" s="40"/>
      <c r="G674" s="40">
        <v>1</v>
      </c>
      <c r="H674" s="40">
        <v>1290000</v>
      </c>
      <c r="I674" s="40" t="str">
        <f>VLOOKUP(A674,СПРАВОЧНИК!B:D,2,0)</f>
        <v>ЯПОНИЯ</v>
      </c>
      <c r="J674" s="40" t="str">
        <f>VLOOKUP(A674,СПРАВОЧНИК!B:D,3,0)</f>
        <v>ИНОМАРКИ</v>
      </c>
    </row>
    <row r="675" spans="1:10" x14ac:dyDescent="0.25">
      <c r="A675" s="65" t="s">
        <v>423</v>
      </c>
      <c r="B675" s="65" t="s">
        <v>434</v>
      </c>
      <c r="C675" s="65" t="s">
        <v>773</v>
      </c>
      <c r="D675" s="40">
        <v>5785000</v>
      </c>
      <c r="E675" s="41">
        <v>2</v>
      </c>
      <c r="F675" s="41">
        <v>11570000</v>
      </c>
      <c r="G675" s="40">
        <v>50</v>
      </c>
      <c r="H675" s="40">
        <v>289250000</v>
      </c>
      <c r="I675" s="40" t="str">
        <f>VLOOKUP(A675,СПРАВОЧНИК!B:D,2,0)</f>
        <v>ЯПОНИЯ</v>
      </c>
      <c r="J675" s="40" t="str">
        <f>VLOOKUP(A675,СПРАВОЧНИК!B:D,3,0)</f>
        <v>ИНОМАРКИ</v>
      </c>
    </row>
    <row r="676" spans="1:10" x14ac:dyDescent="0.25">
      <c r="A676" s="65" t="s">
        <v>423</v>
      </c>
      <c r="B676" s="65" t="s">
        <v>435</v>
      </c>
      <c r="C676" s="65" t="s">
        <v>773</v>
      </c>
      <c r="D676" s="40">
        <v>4550000</v>
      </c>
      <c r="E676" s="40">
        <v>7</v>
      </c>
      <c r="F676" s="40">
        <v>31850000</v>
      </c>
      <c r="G676" s="40">
        <v>176</v>
      </c>
      <c r="H676" s="40">
        <v>800800000</v>
      </c>
      <c r="I676" s="40" t="str">
        <f>VLOOKUP(A676,СПРАВОЧНИК!B:D,2,0)</f>
        <v>ЯПОНИЯ</v>
      </c>
      <c r="J676" s="40" t="str">
        <f>VLOOKUP(A676,СПРАВОЧНИК!B:D,3,0)</f>
        <v>ИНОМАРКИ</v>
      </c>
    </row>
    <row r="677" spans="1:10" x14ac:dyDescent="0.25">
      <c r="A677" s="65" t="s">
        <v>423</v>
      </c>
      <c r="B677" s="65" t="s">
        <v>436</v>
      </c>
      <c r="C677" s="65" t="s">
        <v>773</v>
      </c>
      <c r="D677" s="40">
        <v>2973333</v>
      </c>
      <c r="E677" s="41">
        <v>8</v>
      </c>
      <c r="F677" s="41">
        <v>23786664</v>
      </c>
      <c r="G677" s="40">
        <v>764</v>
      </c>
      <c r="H677" s="40">
        <v>2014162028</v>
      </c>
      <c r="I677" s="40" t="str">
        <f>VLOOKUP(A677,СПРАВОЧНИК!B:D,2,0)</f>
        <v>ЯПОНИЯ</v>
      </c>
      <c r="J677" s="40" t="str">
        <f>VLOOKUP(A677,СПРАВОЧНИК!B:D,3,0)</f>
        <v>ИНОМАРКИ</v>
      </c>
    </row>
    <row r="678" spans="1:10" x14ac:dyDescent="0.25">
      <c r="A678" s="65" t="s">
        <v>423</v>
      </c>
      <c r="B678" s="65" t="s">
        <v>437</v>
      </c>
      <c r="C678" s="65" t="s">
        <v>773</v>
      </c>
      <c r="D678" s="40">
        <v>4900000</v>
      </c>
      <c r="E678" s="40">
        <v>1</v>
      </c>
      <c r="F678" s="40">
        <v>4900000</v>
      </c>
      <c r="G678" s="40">
        <v>28</v>
      </c>
      <c r="H678" s="40">
        <v>100950000</v>
      </c>
      <c r="I678" s="40" t="str">
        <f>VLOOKUP(A678,СПРАВОЧНИК!B:D,2,0)</f>
        <v>ЯПОНИЯ</v>
      </c>
      <c r="J678" s="40" t="str">
        <f>VLOOKUP(A678,СПРАВОЧНИК!B:D,3,0)</f>
        <v>ИНОМАРКИ</v>
      </c>
    </row>
    <row r="679" spans="1:10" x14ac:dyDescent="0.25">
      <c r="A679" s="65" t="s">
        <v>423</v>
      </c>
      <c r="B679" s="65" t="s">
        <v>993</v>
      </c>
      <c r="C679" s="65" t="s">
        <v>809</v>
      </c>
      <c r="D679" s="40">
        <v>0</v>
      </c>
      <c r="E679" s="40"/>
      <c r="F679" s="40"/>
      <c r="G679" s="40">
        <v>3</v>
      </c>
      <c r="H679" s="40">
        <v>3657000</v>
      </c>
      <c r="I679" s="40" t="str">
        <f>VLOOKUP(A679,СПРАВОЧНИК!B:D,2,0)</f>
        <v>ЯПОНИЯ</v>
      </c>
      <c r="J679" s="40" t="str">
        <f>VLOOKUP(A679,СПРАВОЧНИК!B:D,3,0)</f>
        <v>ИНОМАРКИ</v>
      </c>
    </row>
    <row r="680" spans="1:10" x14ac:dyDescent="0.25">
      <c r="A680" s="65" t="s">
        <v>423</v>
      </c>
      <c r="B680" s="65" t="s">
        <v>848</v>
      </c>
      <c r="C680" s="65" t="s">
        <v>778</v>
      </c>
      <c r="D680" s="40">
        <v>0</v>
      </c>
      <c r="E680" s="41"/>
      <c r="F680" s="41"/>
      <c r="G680" s="40">
        <v>1</v>
      </c>
      <c r="H680" s="40">
        <v>1041000</v>
      </c>
      <c r="I680" s="40" t="str">
        <f>VLOOKUP(A680,СПРАВОЧНИК!B:D,2,0)</f>
        <v>ЯПОНИЯ</v>
      </c>
      <c r="J680" s="40" t="str">
        <f>VLOOKUP(A680,СПРАВОЧНИК!B:D,3,0)</f>
        <v>ИНОМАРКИ</v>
      </c>
    </row>
    <row r="681" spans="1:10" x14ac:dyDescent="0.25">
      <c r="A681" s="65" t="s">
        <v>423</v>
      </c>
      <c r="B681" s="65" t="s">
        <v>438</v>
      </c>
      <c r="C681" s="65" t="s">
        <v>809</v>
      </c>
      <c r="D681" s="40">
        <v>0</v>
      </c>
      <c r="E681" s="41"/>
      <c r="F681" s="41"/>
      <c r="G681" s="40">
        <v>9</v>
      </c>
      <c r="H681" s="40">
        <v>27160000</v>
      </c>
      <c r="I681" s="40" t="str">
        <f>VLOOKUP(A681,СПРАВОЧНИК!B:D,2,0)</f>
        <v>ЯПОНИЯ</v>
      </c>
      <c r="J681" s="40" t="str">
        <f>VLOOKUP(A681,СПРАВОЧНИК!B:D,3,0)</f>
        <v>ИНОМАРКИ</v>
      </c>
    </row>
    <row r="682" spans="1:10" x14ac:dyDescent="0.25">
      <c r="A682" s="65" t="s">
        <v>423</v>
      </c>
      <c r="B682" s="65" t="s">
        <v>955</v>
      </c>
      <c r="C682" s="65" t="s">
        <v>778</v>
      </c>
      <c r="D682" s="40">
        <v>0</v>
      </c>
      <c r="E682" s="41"/>
      <c r="F682" s="41"/>
      <c r="G682" s="40">
        <v>2</v>
      </c>
      <c r="H682" s="40">
        <v>3520000</v>
      </c>
      <c r="I682" s="40" t="str">
        <f>VLOOKUP(A682,СПРАВОЧНИК!B:D,2,0)</f>
        <v>ЯПОНИЯ</v>
      </c>
      <c r="J682" s="40" t="str">
        <f>VLOOKUP(A682,СПРАВОЧНИК!B:D,3,0)</f>
        <v>ИНОМАРКИ</v>
      </c>
    </row>
    <row r="683" spans="1:10" x14ac:dyDescent="0.25">
      <c r="A683" s="65" t="s">
        <v>423</v>
      </c>
      <c r="B683" s="65" t="s">
        <v>1127</v>
      </c>
      <c r="C683" s="65" t="s">
        <v>778</v>
      </c>
      <c r="D683" s="40">
        <v>0</v>
      </c>
      <c r="E683" s="41"/>
      <c r="F683" s="41"/>
      <c r="G683" s="40">
        <v>1</v>
      </c>
      <c r="H683" s="40">
        <v>3100000</v>
      </c>
      <c r="I683" s="40" t="str">
        <f>VLOOKUP(A683,СПРАВОЧНИК!B:D,2,0)</f>
        <v>ЯПОНИЯ</v>
      </c>
      <c r="J683" s="40" t="str">
        <f>VLOOKUP(A683,СПРАВОЧНИК!B:D,3,0)</f>
        <v>ИНОМАРКИ</v>
      </c>
    </row>
    <row r="684" spans="1:10" x14ac:dyDescent="0.25">
      <c r="A684" s="65" t="s">
        <v>423</v>
      </c>
      <c r="B684" s="65" t="s">
        <v>439</v>
      </c>
      <c r="C684" s="65" t="s">
        <v>773</v>
      </c>
      <c r="D684" s="40">
        <v>1841000</v>
      </c>
      <c r="E684" s="40">
        <v>1</v>
      </c>
      <c r="F684" s="40">
        <v>1841000</v>
      </c>
      <c r="G684" s="40">
        <v>91</v>
      </c>
      <c r="H684" s="40">
        <v>155149000</v>
      </c>
      <c r="I684" s="40" t="str">
        <f>VLOOKUP(A684,СПРАВОЧНИК!B:D,2,0)</f>
        <v>ЯПОНИЯ</v>
      </c>
      <c r="J684" s="40" t="str">
        <f>VLOOKUP(A684,СПРАВОЧНИК!B:D,3,0)</f>
        <v>ИНОМАРКИ</v>
      </c>
    </row>
    <row r="685" spans="1:10" x14ac:dyDescent="0.25">
      <c r="A685" s="65" t="s">
        <v>423</v>
      </c>
      <c r="B685" s="65" t="s">
        <v>761</v>
      </c>
      <c r="C685" s="65" t="s">
        <v>778</v>
      </c>
      <c r="D685" s="40">
        <v>0</v>
      </c>
      <c r="E685" s="40"/>
      <c r="F685" s="40"/>
      <c r="G685" s="40">
        <v>2</v>
      </c>
      <c r="H685" s="40">
        <v>3105000</v>
      </c>
      <c r="I685" s="40" t="str">
        <f>VLOOKUP(A685,СПРАВОЧНИК!B:D,2,0)</f>
        <v>ЯПОНИЯ</v>
      </c>
      <c r="J685" s="40" t="str">
        <f>VLOOKUP(A685,СПРАВОЧНИК!B:D,3,0)</f>
        <v>ИНОМАРКИ</v>
      </c>
    </row>
    <row r="686" spans="1:10" x14ac:dyDescent="0.25">
      <c r="A686" s="65" t="s">
        <v>423</v>
      </c>
      <c r="B686" s="65" t="s">
        <v>849</v>
      </c>
      <c r="C686" s="65" t="s">
        <v>773</v>
      </c>
      <c r="D686" s="40">
        <v>4990000</v>
      </c>
      <c r="E686" s="41">
        <v>3</v>
      </c>
      <c r="F686" s="41">
        <v>14970000</v>
      </c>
      <c r="G686" s="40">
        <v>24</v>
      </c>
      <c r="H686" s="40">
        <v>76342000</v>
      </c>
      <c r="I686" s="40" t="str">
        <f>VLOOKUP(A686,СПРАВОЧНИК!B:D,2,0)</f>
        <v>ЯПОНИЯ</v>
      </c>
      <c r="J686" s="40" t="str">
        <f>VLOOKUP(A686,СПРАВОЧНИК!B:D,3,0)</f>
        <v>ИНОМАРКИ</v>
      </c>
    </row>
    <row r="687" spans="1:10" x14ac:dyDescent="0.25">
      <c r="A687" s="65" t="s">
        <v>423</v>
      </c>
      <c r="B687" s="65" t="s">
        <v>440</v>
      </c>
      <c r="C687" s="65" t="s">
        <v>773</v>
      </c>
      <c r="D687" s="40">
        <v>3382667</v>
      </c>
      <c r="E687" s="41">
        <v>11</v>
      </c>
      <c r="F687" s="41">
        <v>37209337</v>
      </c>
      <c r="G687" s="40">
        <v>433</v>
      </c>
      <c r="H687" s="40">
        <v>1397763052</v>
      </c>
      <c r="I687" s="40" t="str">
        <f>VLOOKUP(A687,СПРАВОЧНИК!B:D,2,0)</f>
        <v>ЯПОНИЯ</v>
      </c>
      <c r="J687" s="40" t="str">
        <f>VLOOKUP(A687,СПРАВОЧНИК!B:D,3,0)</f>
        <v>ИНОМАРКИ</v>
      </c>
    </row>
    <row r="688" spans="1:10" x14ac:dyDescent="0.25">
      <c r="A688" s="65" t="s">
        <v>441</v>
      </c>
      <c r="B688" s="65" t="s">
        <v>442</v>
      </c>
      <c r="C688" s="65" t="s">
        <v>773</v>
      </c>
      <c r="D688" s="40">
        <v>2827924</v>
      </c>
      <c r="E688" s="41">
        <v>2949</v>
      </c>
      <c r="F688" s="41">
        <v>8339547876</v>
      </c>
      <c r="G688" s="40">
        <v>36157</v>
      </c>
      <c r="H688" s="40">
        <v>97421228023</v>
      </c>
      <c r="I688" s="40" t="str">
        <f>VLOOKUP(A688,СПРАВОЧНИК!B:D,2,0)</f>
        <v>КИТАЙ</v>
      </c>
      <c r="J688" s="40" t="str">
        <f>VLOOKUP(A688,СПРАВОЧНИК!B:D,3,0)</f>
        <v>ИНОМАРКИ</v>
      </c>
    </row>
    <row r="689" spans="1:10" x14ac:dyDescent="0.25">
      <c r="A689" s="65" t="s">
        <v>441</v>
      </c>
      <c r="B689" s="65" t="s">
        <v>628</v>
      </c>
      <c r="C689" s="65" t="s">
        <v>775</v>
      </c>
      <c r="D689" s="40">
        <v>2294748</v>
      </c>
      <c r="E689" s="41">
        <v>501</v>
      </c>
      <c r="F689" s="41">
        <v>1149668748</v>
      </c>
      <c r="G689" s="40">
        <v>5838</v>
      </c>
      <c r="H689" s="40">
        <v>13470340772</v>
      </c>
      <c r="I689" s="40" t="str">
        <f>VLOOKUP(A689,СПРАВОЧНИК!B:D,2,0)</f>
        <v>КИТАЙ</v>
      </c>
      <c r="J689" s="40" t="str">
        <f>VLOOKUP(A689,СПРАВОЧНИК!B:D,3,0)</f>
        <v>ИНОМАРКИ</v>
      </c>
    </row>
    <row r="690" spans="1:10" x14ac:dyDescent="0.25">
      <c r="A690" s="65" t="s">
        <v>441</v>
      </c>
      <c r="B690" s="65" t="s">
        <v>1063</v>
      </c>
      <c r="C690" s="65" t="s">
        <v>775</v>
      </c>
      <c r="D690" s="40">
        <v>2839900</v>
      </c>
      <c r="E690" s="41">
        <v>93</v>
      </c>
      <c r="F690" s="41">
        <v>264110700</v>
      </c>
      <c r="G690" s="40">
        <v>338</v>
      </c>
      <c r="H690" s="40">
        <v>856886200</v>
      </c>
      <c r="I690" s="40" t="str">
        <f>VLOOKUP(A690,СПРАВОЧНИК!B:D,2,0)</f>
        <v>КИТАЙ</v>
      </c>
      <c r="J690" s="40" t="str">
        <f>VLOOKUP(A690,СПРАВОЧНИК!B:D,3,0)</f>
        <v>ИНОМАРКИ</v>
      </c>
    </row>
    <row r="691" spans="1:10" x14ac:dyDescent="0.25">
      <c r="A691" s="65" t="s">
        <v>443</v>
      </c>
      <c r="B691" s="65" t="s">
        <v>444</v>
      </c>
      <c r="C691" s="65" t="s">
        <v>778</v>
      </c>
      <c r="D691" s="40">
        <v>1294400</v>
      </c>
      <c r="E691" s="40">
        <v>2</v>
      </c>
      <c r="F691" s="40">
        <v>2588800</v>
      </c>
      <c r="G691" s="40">
        <v>3</v>
      </c>
      <c r="H691" s="40">
        <v>3545700</v>
      </c>
      <c r="I691" s="40" t="str">
        <f>VLOOKUP(A691,СПРАВОЧНИК!B:D,2,0)</f>
        <v>ЕВРОПА</v>
      </c>
      <c r="J691" s="40" t="str">
        <f>VLOOKUP(A691,СПРАВОЧНИК!B:D,3,0)</f>
        <v>ИНОМАРКИ</v>
      </c>
    </row>
    <row r="692" spans="1:10" x14ac:dyDescent="0.25">
      <c r="A692" s="65" t="s">
        <v>443</v>
      </c>
      <c r="B692" s="65" t="s">
        <v>445</v>
      </c>
      <c r="C692" s="65" t="s">
        <v>773</v>
      </c>
      <c r="D692" s="40">
        <v>0</v>
      </c>
      <c r="E692" s="41"/>
      <c r="F692" s="41"/>
      <c r="G692" s="40">
        <v>2</v>
      </c>
      <c r="H692" s="40">
        <v>2370000</v>
      </c>
      <c r="I692" s="40" t="str">
        <f>VLOOKUP(A692,СПРАВОЧНИК!B:D,2,0)</f>
        <v>ЕВРОПА</v>
      </c>
      <c r="J692" s="40" t="str">
        <f>VLOOKUP(A692,СПРАВОЧНИК!B:D,3,0)</f>
        <v>ИНОМАРКИ</v>
      </c>
    </row>
    <row r="693" spans="1:10" x14ac:dyDescent="0.25">
      <c r="A693" s="65" t="s">
        <v>443</v>
      </c>
      <c r="B693" s="65" t="s">
        <v>762</v>
      </c>
      <c r="C693" s="65" t="s">
        <v>814</v>
      </c>
      <c r="D693" s="40">
        <v>0</v>
      </c>
      <c r="E693" s="41"/>
      <c r="F693" s="41"/>
      <c r="G693" s="40">
        <v>1</v>
      </c>
      <c r="H693" s="40">
        <v>690000</v>
      </c>
      <c r="I693" s="40" t="str">
        <f>VLOOKUP(A693,СПРАВОЧНИК!B:D,2,0)</f>
        <v>ЕВРОПА</v>
      </c>
      <c r="J693" s="40" t="str">
        <f>VLOOKUP(A693,СПРАВОЧНИК!B:D,3,0)</f>
        <v>ИНОМАРКИ</v>
      </c>
    </row>
    <row r="694" spans="1:10" x14ac:dyDescent="0.25">
      <c r="A694" s="65" t="s">
        <v>443</v>
      </c>
      <c r="B694" s="65" t="s">
        <v>446</v>
      </c>
      <c r="C694" s="65" t="s">
        <v>773</v>
      </c>
      <c r="D694" s="40">
        <v>0</v>
      </c>
      <c r="E694" s="41"/>
      <c r="F694" s="41"/>
      <c r="G694" s="40">
        <v>10</v>
      </c>
      <c r="H694" s="40">
        <v>21760000</v>
      </c>
      <c r="I694" s="40" t="str">
        <f>VLOOKUP(A694,СПРАВОЧНИК!B:D,2,0)</f>
        <v>ЕВРОПА</v>
      </c>
      <c r="J694" s="40" t="str">
        <f>VLOOKUP(A694,СПРАВОЧНИК!B:D,3,0)</f>
        <v>ИНОМАРКИ</v>
      </c>
    </row>
    <row r="695" spans="1:10" x14ac:dyDescent="0.25">
      <c r="A695" s="65" t="s">
        <v>447</v>
      </c>
      <c r="B695" s="65" t="s">
        <v>1128</v>
      </c>
      <c r="C695" s="65" t="s">
        <v>811</v>
      </c>
      <c r="D695" s="40">
        <v>3906000</v>
      </c>
      <c r="E695" s="41">
        <v>17</v>
      </c>
      <c r="F695" s="41">
        <v>66402000</v>
      </c>
      <c r="G695" s="40">
        <v>29</v>
      </c>
      <c r="H695" s="40">
        <v>113190000</v>
      </c>
      <c r="I695" s="40" t="str">
        <f>VLOOKUP(A695,СПРАВОЧНИК!B:D,2,0)</f>
        <v>КИТАЙ</v>
      </c>
      <c r="J695" s="40" t="str">
        <f>VLOOKUP(A695,СПРАВОЧНИК!B:D,3,0)</f>
        <v>ИНОМАРКИ</v>
      </c>
    </row>
    <row r="696" spans="1:10" x14ac:dyDescent="0.25">
      <c r="A696" s="65" t="s">
        <v>447</v>
      </c>
      <c r="B696" s="65" t="s">
        <v>956</v>
      </c>
      <c r="C696" s="65" t="s">
        <v>814</v>
      </c>
      <c r="D696" s="40">
        <v>0</v>
      </c>
      <c r="E696" s="41"/>
      <c r="F696" s="41"/>
      <c r="G696" s="40">
        <v>1</v>
      </c>
      <c r="H696" s="40">
        <v>2703000</v>
      </c>
      <c r="I696" s="40" t="str">
        <f>VLOOKUP(A696,СПРАВОЧНИК!B:D,2,0)</f>
        <v>КИТАЙ</v>
      </c>
      <c r="J696" s="40" t="str">
        <f>VLOOKUP(A696,СПРАВОЧНИК!B:D,3,0)</f>
        <v>ИНОМАРКИ</v>
      </c>
    </row>
    <row r="697" spans="1:10" x14ac:dyDescent="0.25">
      <c r="A697" s="65" t="s">
        <v>447</v>
      </c>
      <c r="B697" s="65" t="s">
        <v>1054</v>
      </c>
      <c r="C697" s="65" t="s">
        <v>814</v>
      </c>
      <c r="D697" s="40">
        <v>0</v>
      </c>
      <c r="E697" s="41"/>
      <c r="F697" s="41"/>
      <c r="G697" s="40">
        <v>1</v>
      </c>
      <c r="H697" s="40">
        <v>3280000</v>
      </c>
      <c r="I697" s="40" t="str">
        <f>VLOOKUP(A697,СПРАВОЧНИК!B:D,2,0)</f>
        <v>КИТАЙ</v>
      </c>
      <c r="J697" s="40" t="str">
        <f>VLOOKUP(A697,СПРАВОЧНИК!B:D,3,0)</f>
        <v>ИНОМАРКИ</v>
      </c>
    </row>
    <row r="698" spans="1:10" x14ac:dyDescent="0.25">
      <c r="A698" s="65" t="s">
        <v>447</v>
      </c>
      <c r="B698" s="65" t="s">
        <v>448</v>
      </c>
      <c r="C698" s="65" t="s">
        <v>778</v>
      </c>
      <c r="D698" s="40">
        <v>0</v>
      </c>
      <c r="E698" s="41"/>
      <c r="F698" s="41"/>
      <c r="G698" s="40">
        <v>6</v>
      </c>
      <c r="H698" s="40">
        <v>19340000</v>
      </c>
      <c r="I698" s="40" t="str">
        <f>VLOOKUP(A698,СПРАВОЧНИК!B:D,2,0)</f>
        <v>КИТАЙ</v>
      </c>
      <c r="J698" s="40" t="str">
        <f>VLOOKUP(A698,СПРАВОЧНИК!B:D,3,0)</f>
        <v>ИНОМАРКИ</v>
      </c>
    </row>
    <row r="699" spans="1:10" x14ac:dyDescent="0.25">
      <c r="A699" s="65" t="s">
        <v>447</v>
      </c>
      <c r="B699" s="65" t="s">
        <v>449</v>
      </c>
      <c r="C699" s="65" t="s">
        <v>773</v>
      </c>
      <c r="D699" s="40">
        <v>0</v>
      </c>
      <c r="E699" s="40"/>
      <c r="F699" s="40"/>
      <c r="G699" s="40">
        <v>14</v>
      </c>
      <c r="H699" s="40">
        <v>35504000</v>
      </c>
      <c r="I699" s="40" t="str">
        <f>VLOOKUP(A699,СПРАВОЧНИК!B:D,2,0)</f>
        <v>КИТАЙ</v>
      </c>
      <c r="J699" s="40" t="str">
        <f>VLOOKUP(A699,СПРАВОЧНИК!B:D,3,0)</f>
        <v>ИНОМАРКИ</v>
      </c>
    </row>
    <row r="700" spans="1:10" x14ac:dyDescent="0.25">
      <c r="A700" s="65" t="s">
        <v>447</v>
      </c>
      <c r="B700" s="65" t="s">
        <v>1129</v>
      </c>
      <c r="C700" s="65" t="s">
        <v>778</v>
      </c>
      <c r="D700" s="40">
        <v>0</v>
      </c>
      <c r="E700" s="40"/>
      <c r="F700" s="40"/>
      <c r="G700" s="40">
        <v>2</v>
      </c>
      <c r="H700" s="40">
        <v>10140000</v>
      </c>
      <c r="I700" s="40" t="str">
        <f>VLOOKUP(A700,СПРАВОЧНИК!B:D,2,0)</f>
        <v>КИТАЙ</v>
      </c>
      <c r="J700" s="40" t="str">
        <f>VLOOKUP(A700,СПРАВОЧНИК!B:D,3,0)</f>
        <v>ИНОМАРКИ</v>
      </c>
    </row>
    <row r="701" spans="1:10" x14ac:dyDescent="0.25">
      <c r="A701" s="65" t="s">
        <v>978</v>
      </c>
      <c r="B701" s="65" t="s">
        <v>979</v>
      </c>
      <c r="C701" s="65" t="s">
        <v>773</v>
      </c>
      <c r="D701" s="40">
        <v>3030000</v>
      </c>
      <c r="E701" s="40">
        <v>3</v>
      </c>
      <c r="F701" s="40">
        <v>9090000</v>
      </c>
      <c r="G701" s="40">
        <v>13</v>
      </c>
      <c r="H701" s="40">
        <v>35690200</v>
      </c>
      <c r="I701" s="40" t="str">
        <f>VLOOKUP(A701,СПРАВОЧНИК!B:D,2,0)</f>
        <v>КИТАЙ</v>
      </c>
      <c r="J701" s="40" t="str">
        <f>VLOOKUP(A701,СПРАВОЧНИК!B:D,3,0)</f>
        <v>ИНОМАРКИ</v>
      </c>
    </row>
    <row r="702" spans="1:10" x14ac:dyDescent="0.25">
      <c r="A702" s="65" t="s">
        <v>978</v>
      </c>
      <c r="B702" s="65" t="s">
        <v>980</v>
      </c>
      <c r="C702" s="65" t="s">
        <v>773</v>
      </c>
      <c r="D702" s="40">
        <v>3500000</v>
      </c>
      <c r="E702" s="40">
        <v>1</v>
      </c>
      <c r="F702" s="40">
        <v>3500000</v>
      </c>
      <c r="G702" s="40">
        <v>4</v>
      </c>
      <c r="H702" s="40">
        <v>13196998</v>
      </c>
      <c r="I702" s="40" t="str">
        <f>VLOOKUP(A702,СПРАВОЧНИК!B:D,2,0)</f>
        <v>КИТАЙ</v>
      </c>
      <c r="J702" s="40" t="str">
        <f>VLOOKUP(A702,СПРАВОЧНИК!B:D,3,0)</f>
        <v>ИНОМАРКИ</v>
      </c>
    </row>
    <row r="703" spans="1:10" x14ac:dyDescent="0.25">
      <c r="A703" s="65" t="s">
        <v>450</v>
      </c>
      <c r="B703" s="65" t="s">
        <v>451</v>
      </c>
      <c r="C703" s="65" t="s">
        <v>773</v>
      </c>
      <c r="D703" s="40">
        <v>3854950</v>
      </c>
      <c r="E703" s="40">
        <v>6</v>
      </c>
      <c r="F703" s="40">
        <v>23129700</v>
      </c>
      <c r="G703" s="40">
        <v>15</v>
      </c>
      <c r="H703" s="40">
        <v>47907700</v>
      </c>
      <c r="I703" s="40" t="str">
        <f>VLOOKUP(A703,СПРАВОЧНИК!B:D,2,0)</f>
        <v>ЕВРОПА</v>
      </c>
      <c r="J703" s="40" t="str">
        <f>VLOOKUP(A703,СПРАВОЧНИК!B:D,3,0)</f>
        <v>ИНОМАРКИ</v>
      </c>
    </row>
    <row r="704" spans="1:10" x14ac:dyDescent="0.25">
      <c r="A704" s="65" t="s">
        <v>450</v>
      </c>
      <c r="B704" s="65" t="s">
        <v>957</v>
      </c>
      <c r="C704" s="65" t="s">
        <v>814</v>
      </c>
      <c r="D704" s="40">
        <v>0</v>
      </c>
      <c r="E704" s="41"/>
      <c r="F704" s="41"/>
      <c r="G704" s="40">
        <v>3</v>
      </c>
      <c r="H704" s="40">
        <v>4497000</v>
      </c>
      <c r="I704" s="40" t="str">
        <f>VLOOKUP(A704,СПРАВОЧНИК!B:D,2,0)</f>
        <v>ЕВРОПА</v>
      </c>
      <c r="J704" s="40" t="str">
        <f>VLOOKUP(A704,СПРАВОЧНИК!B:D,3,0)</f>
        <v>ИНОМАРКИ</v>
      </c>
    </row>
    <row r="705" spans="1:10" x14ac:dyDescent="0.25">
      <c r="A705" s="65" t="s">
        <v>450</v>
      </c>
      <c r="B705" s="65" t="s">
        <v>452</v>
      </c>
      <c r="C705" s="65" t="s">
        <v>773</v>
      </c>
      <c r="D705" s="40">
        <v>0</v>
      </c>
      <c r="E705" s="40"/>
      <c r="F705" s="40"/>
      <c r="G705" s="40">
        <v>22</v>
      </c>
      <c r="H705" s="40">
        <v>90109566</v>
      </c>
      <c r="I705" s="40" t="str">
        <f>VLOOKUP(A705,СПРАВОЧНИК!B:D,2,0)</f>
        <v>ЕВРОПА</v>
      </c>
      <c r="J705" s="40" t="str">
        <f>VLOOKUP(A705,СПРАВОЧНИК!B:D,3,0)</f>
        <v>ИНОМАРКИ</v>
      </c>
    </row>
    <row r="706" spans="1:10" x14ac:dyDescent="0.25">
      <c r="A706" s="65" t="s">
        <v>450</v>
      </c>
      <c r="B706" s="65" t="s">
        <v>1130</v>
      </c>
      <c r="C706" s="65" t="s">
        <v>773</v>
      </c>
      <c r="D706" s="40">
        <v>4882160</v>
      </c>
      <c r="E706" s="40">
        <v>6</v>
      </c>
      <c r="F706" s="40">
        <v>29292960</v>
      </c>
      <c r="G706" s="40">
        <v>15</v>
      </c>
      <c r="H706" s="40">
        <v>41973960</v>
      </c>
      <c r="I706" s="40" t="str">
        <f>VLOOKUP(A706,СПРАВОЧНИК!B:D,2,0)</f>
        <v>ЕВРОПА</v>
      </c>
      <c r="J706" s="40" t="str">
        <f>VLOOKUP(A706,СПРАВОЧНИК!B:D,3,0)</f>
        <v>ИНОМАРКИ</v>
      </c>
    </row>
    <row r="707" spans="1:10" x14ac:dyDescent="0.25">
      <c r="A707" s="65" t="s">
        <v>450</v>
      </c>
      <c r="B707" s="65" t="s">
        <v>453</v>
      </c>
      <c r="C707" s="65" t="s">
        <v>778</v>
      </c>
      <c r="D707" s="40">
        <v>0</v>
      </c>
      <c r="E707" s="41"/>
      <c r="F707" s="41"/>
      <c r="G707" s="40">
        <v>39</v>
      </c>
      <c r="H707" s="40">
        <v>63804000</v>
      </c>
      <c r="I707" s="40" t="str">
        <f>VLOOKUP(A707,СПРАВОЧНИК!B:D,2,0)</f>
        <v>ЕВРОПА</v>
      </c>
      <c r="J707" s="40" t="str">
        <f>VLOOKUP(A707,СПРАВОЧНИК!B:D,3,0)</f>
        <v>ИНОМАРКИ</v>
      </c>
    </row>
    <row r="708" spans="1:10" x14ac:dyDescent="0.25">
      <c r="A708" s="65" t="s">
        <v>450</v>
      </c>
      <c r="B708" s="65" t="s">
        <v>454</v>
      </c>
      <c r="C708" s="65" t="s">
        <v>809</v>
      </c>
      <c r="D708" s="40">
        <v>4733000</v>
      </c>
      <c r="E708" s="40">
        <v>3</v>
      </c>
      <c r="F708" s="40">
        <v>14199000</v>
      </c>
      <c r="G708" s="40">
        <v>15</v>
      </c>
      <c r="H708" s="40">
        <v>48679500</v>
      </c>
      <c r="I708" s="40" t="str">
        <f>VLOOKUP(A708,СПРАВОЧНИК!B:D,2,0)</f>
        <v>ЕВРОПА</v>
      </c>
      <c r="J708" s="40" t="str">
        <f>VLOOKUP(A708,СПРАВОЧНИК!B:D,3,0)</f>
        <v>ИНОМАРКИ</v>
      </c>
    </row>
    <row r="709" spans="1:10" x14ac:dyDescent="0.25">
      <c r="A709" s="65" t="s">
        <v>450</v>
      </c>
      <c r="B709" s="65" t="s">
        <v>641</v>
      </c>
      <c r="C709" s="65" t="s">
        <v>775</v>
      </c>
      <c r="D709" s="40">
        <v>0</v>
      </c>
      <c r="E709" s="40"/>
      <c r="F709" s="40"/>
      <c r="G709" s="40">
        <v>2</v>
      </c>
      <c r="H709" s="40">
        <v>4270000</v>
      </c>
      <c r="I709" s="40" t="str">
        <f>VLOOKUP(A709,СПРАВОЧНИК!B:D,2,0)</f>
        <v>ЕВРОПА</v>
      </c>
      <c r="J709" s="40" t="str">
        <f>VLOOKUP(A709,СПРАВОЧНИК!B:D,3,0)</f>
        <v>ИНОМАРКИ</v>
      </c>
    </row>
    <row r="710" spans="1:10" x14ac:dyDescent="0.25">
      <c r="A710" s="65" t="s">
        <v>455</v>
      </c>
      <c r="B710" s="65" t="s">
        <v>456</v>
      </c>
      <c r="C710" s="65" t="s">
        <v>775</v>
      </c>
      <c r="D710" s="40">
        <v>4290000</v>
      </c>
      <c r="E710" s="41">
        <v>2</v>
      </c>
      <c r="F710" s="41">
        <v>8580000</v>
      </c>
      <c r="G710" s="40">
        <v>18</v>
      </c>
      <c r="H710" s="40">
        <v>75796000</v>
      </c>
      <c r="I710" s="40" t="str">
        <f>VLOOKUP(A710,СПРАВОЧНИК!B:D,2,0)</f>
        <v>КИТАЙ</v>
      </c>
      <c r="J710" s="40" t="str">
        <f>VLOOKUP(A710,СПРАВОЧНИК!B:D,3,0)</f>
        <v>ИНОМАРКИ</v>
      </c>
    </row>
    <row r="711" spans="1:10" x14ac:dyDescent="0.25">
      <c r="A711" s="65" t="s">
        <v>457</v>
      </c>
      <c r="B711" s="65" t="s">
        <v>458</v>
      </c>
      <c r="C711" s="65" t="s">
        <v>776</v>
      </c>
      <c r="D711" s="40">
        <v>0</v>
      </c>
      <c r="E711" s="41"/>
      <c r="F711" s="41"/>
      <c r="G711" s="40">
        <v>4</v>
      </c>
      <c r="H711" s="40">
        <v>39654216</v>
      </c>
      <c r="I711" s="40" t="str">
        <f>VLOOKUP(A711,СПРАВОЧНИК!B:D,2,0)</f>
        <v>ЕВРОПА</v>
      </c>
      <c r="J711" s="40" t="str">
        <f>VLOOKUP(A711,СПРАВОЧНИК!B:D,3,0)</f>
        <v>ИНОМАРКИ</v>
      </c>
    </row>
    <row r="712" spans="1:10" x14ac:dyDescent="0.25">
      <c r="A712" s="65" t="s">
        <v>457</v>
      </c>
      <c r="B712" s="65" t="s">
        <v>459</v>
      </c>
      <c r="C712" s="65" t="s">
        <v>773</v>
      </c>
      <c r="D712" s="40">
        <v>15248946</v>
      </c>
      <c r="E712" s="41">
        <v>103</v>
      </c>
      <c r="F712" s="41">
        <v>1570641438</v>
      </c>
      <c r="G712" s="40">
        <v>1189</v>
      </c>
      <c r="H712" s="40">
        <v>18711215535</v>
      </c>
      <c r="I712" s="40" t="str">
        <f>VLOOKUP(A712,СПРАВОЧНИК!B:D,2,0)</f>
        <v>ЕВРОПА</v>
      </c>
      <c r="J712" s="40" t="str">
        <f>VLOOKUP(A712,СПРАВОЧНИК!B:D,3,0)</f>
        <v>ИНОМАРКИ</v>
      </c>
    </row>
    <row r="713" spans="1:10" x14ac:dyDescent="0.25">
      <c r="A713" s="65" t="s">
        <v>457</v>
      </c>
      <c r="B713" s="65" t="s">
        <v>460</v>
      </c>
      <c r="C713" s="65" t="s">
        <v>776</v>
      </c>
      <c r="D713" s="40">
        <v>7259752</v>
      </c>
      <c r="E713" s="41">
        <v>1</v>
      </c>
      <c r="F713" s="41">
        <v>7259752</v>
      </c>
      <c r="G713" s="40">
        <v>9</v>
      </c>
      <c r="H713" s="40">
        <v>57797770</v>
      </c>
      <c r="I713" s="40" t="str">
        <f>VLOOKUP(A713,СПРАВОЧНИК!B:D,2,0)</f>
        <v>ЕВРОПА</v>
      </c>
      <c r="J713" s="40" t="str">
        <f>VLOOKUP(A713,СПРАВОЧНИК!B:D,3,0)</f>
        <v>ИНОМАРКИ</v>
      </c>
    </row>
    <row r="714" spans="1:10" x14ac:dyDescent="0.25">
      <c r="A714" s="65" t="s">
        <v>457</v>
      </c>
      <c r="B714" s="65" t="s">
        <v>461</v>
      </c>
      <c r="C714" s="65" t="s">
        <v>773</v>
      </c>
      <c r="D714" s="40">
        <v>10478333</v>
      </c>
      <c r="E714" s="40">
        <v>34</v>
      </c>
      <c r="F714" s="40">
        <v>356263322</v>
      </c>
      <c r="G714" s="40">
        <v>321</v>
      </c>
      <c r="H714" s="40">
        <v>3059367355</v>
      </c>
      <c r="I714" s="40" t="str">
        <f>VLOOKUP(A714,СПРАВОЧНИК!B:D,2,0)</f>
        <v>ЕВРОПА</v>
      </c>
      <c r="J714" s="40" t="str">
        <f>VLOOKUP(A714,СПРАВОЧНИК!B:D,3,0)</f>
        <v>ИНОМАРКИ</v>
      </c>
    </row>
    <row r="715" spans="1:10" x14ac:dyDescent="0.25">
      <c r="A715" s="65" t="s">
        <v>457</v>
      </c>
      <c r="B715" s="65" t="s">
        <v>462</v>
      </c>
      <c r="C715" s="65" t="s">
        <v>776</v>
      </c>
      <c r="D715" s="40">
        <v>13454500</v>
      </c>
      <c r="E715" s="40">
        <v>2</v>
      </c>
      <c r="F715" s="40">
        <v>26909000</v>
      </c>
      <c r="G715" s="40">
        <v>87</v>
      </c>
      <c r="H715" s="40">
        <v>1449413604</v>
      </c>
      <c r="I715" s="40" t="str">
        <f>VLOOKUP(A715,СПРАВОЧНИК!B:D,2,0)</f>
        <v>ЕВРОПА</v>
      </c>
      <c r="J715" s="40" t="str">
        <f>VLOOKUP(A715,СПРАВОЧНИК!B:D,3,0)</f>
        <v>ИНОМАРКИ</v>
      </c>
    </row>
    <row r="716" spans="1:10" x14ac:dyDescent="0.25">
      <c r="A716" s="65" t="s">
        <v>457</v>
      </c>
      <c r="B716" s="65" t="s">
        <v>744</v>
      </c>
      <c r="C716" s="65" t="s">
        <v>776</v>
      </c>
      <c r="D716" s="40">
        <v>0</v>
      </c>
      <c r="E716" s="40"/>
      <c r="F716" s="40"/>
      <c r="G716" s="40">
        <v>6</v>
      </c>
      <c r="H716" s="40">
        <v>149200002</v>
      </c>
      <c r="I716" s="40" t="str">
        <f>VLOOKUP(A716,СПРАВОЧНИК!B:D,2,0)</f>
        <v>ЕВРОПА</v>
      </c>
      <c r="J716" s="40" t="str">
        <f>VLOOKUP(A716,СПРАВОЧНИК!B:D,3,0)</f>
        <v>ИНОМАРКИ</v>
      </c>
    </row>
    <row r="717" spans="1:10" x14ac:dyDescent="0.25">
      <c r="A717" s="65" t="s">
        <v>457</v>
      </c>
      <c r="B717" s="65" t="s">
        <v>463</v>
      </c>
      <c r="C717" s="65" t="s">
        <v>776</v>
      </c>
      <c r="D717" s="40">
        <v>9605250</v>
      </c>
      <c r="E717" s="40">
        <v>4</v>
      </c>
      <c r="F717" s="40">
        <v>38421000</v>
      </c>
      <c r="G717" s="40">
        <v>45</v>
      </c>
      <c r="H717" s="40">
        <v>612447669</v>
      </c>
      <c r="I717" s="40" t="str">
        <f>VLOOKUP(A717,СПРАВОЧНИК!B:D,2,0)</f>
        <v>ЕВРОПА</v>
      </c>
      <c r="J717" s="40" t="str">
        <f>VLOOKUP(A717,СПРАВОЧНИК!B:D,3,0)</f>
        <v>ИНОМАРКИ</v>
      </c>
    </row>
    <row r="718" spans="1:10" x14ac:dyDescent="0.25">
      <c r="A718" s="65" t="s">
        <v>457</v>
      </c>
      <c r="B718" s="65" t="s">
        <v>464</v>
      </c>
      <c r="C718" s="65" t="s">
        <v>776</v>
      </c>
      <c r="D718" s="40">
        <v>0</v>
      </c>
      <c r="E718" s="40"/>
      <c r="F718" s="40"/>
      <c r="G718" s="40">
        <v>12</v>
      </c>
      <c r="H718" s="40">
        <v>291449999</v>
      </c>
      <c r="I718" s="40" t="str">
        <f>VLOOKUP(A718,СПРАВОЧНИК!B:D,2,0)</f>
        <v>ЕВРОПА</v>
      </c>
      <c r="J718" s="40" t="str">
        <f>VLOOKUP(A718,СПРАВОЧНИК!B:D,3,0)</f>
        <v>ИНОМАРКИ</v>
      </c>
    </row>
    <row r="719" spans="1:10" x14ac:dyDescent="0.25">
      <c r="A719" s="65" t="s">
        <v>457</v>
      </c>
      <c r="B719" s="65" t="s">
        <v>465</v>
      </c>
      <c r="C719" s="65" t="s">
        <v>776</v>
      </c>
      <c r="D719" s="40">
        <v>14423825</v>
      </c>
      <c r="E719" s="41">
        <v>14</v>
      </c>
      <c r="F719" s="41">
        <v>201933550</v>
      </c>
      <c r="G719" s="40">
        <v>123</v>
      </c>
      <c r="H719" s="40">
        <v>1521038020</v>
      </c>
      <c r="I719" s="40" t="str">
        <f>VLOOKUP(A719,СПРАВОЧНИК!B:D,2,0)</f>
        <v>ЕВРОПА</v>
      </c>
      <c r="J719" s="40" t="str">
        <f>VLOOKUP(A719,СПРАВОЧНИК!B:D,3,0)</f>
        <v>ИНОМАРКИ</v>
      </c>
    </row>
    <row r="720" spans="1:10" x14ac:dyDescent="0.25">
      <c r="A720" s="65" t="s">
        <v>466</v>
      </c>
      <c r="B720" s="65" t="s">
        <v>1012</v>
      </c>
      <c r="C720" s="65" t="s">
        <v>814</v>
      </c>
      <c r="D720" s="40">
        <v>0</v>
      </c>
      <c r="E720" s="40"/>
      <c r="F720" s="40"/>
      <c r="G720" s="40">
        <v>1</v>
      </c>
      <c r="H720" s="40">
        <v>740800</v>
      </c>
      <c r="I720" s="40" t="str">
        <f>VLOOKUP(A720,СПРАВОЧНИК!B:D,2,0)</f>
        <v>КОРЕЯ</v>
      </c>
      <c r="J720" s="40" t="str">
        <f>VLOOKUP(A720,СПРАВОЧНИК!B:D,3,0)</f>
        <v>ИНОМАРКИ</v>
      </c>
    </row>
    <row r="721" spans="1:10" x14ac:dyDescent="0.25">
      <c r="A721" s="65" t="s">
        <v>467</v>
      </c>
      <c r="B721" s="65" t="s">
        <v>468</v>
      </c>
      <c r="C721" s="65" t="s">
        <v>773</v>
      </c>
      <c r="D721" s="40">
        <v>2112429</v>
      </c>
      <c r="E721" s="40">
        <v>8</v>
      </c>
      <c r="F721" s="40">
        <v>16899432</v>
      </c>
      <c r="G721" s="40">
        <v>692</v>
      </c>
      <c r="H721" s="40">
        <v>1455340616</v>
      </c>
      <c r="I721" s="40" t="str">
        <f>VLOOKUP(A721,СПРАВОЧНИК!B:D,2,0)</f>
        <v>ЕВРОПА</v>
      </c>
      <c r="J721" s="40" t="str">
        <f>VLOOKUP(A721,СПРАВОЧНИК!B:D,3,0)</f>
        <v>ИНОМАРКИ</v>
      </c>
    </row>
    <row r="722" spans="1:10" x14ac:dyDescent="0.25">
      <c r="A722" s="65" t="s">
        <v>467</v>
      </c>
      <c r="B722" s="65" t="s">
        <v>669</v>
      </c>
      <c r="C722" s="65" t="s">
        <v>814</v>
      </c>
      <c r="D722" s="40">
        <v>0</v>
      </c>
      <c r="E722" s="40"/>
      <c r="F722" s="40"/>
      <c r="G722" s="40">
        <v>1</v>
      </c>
      <c r="H722" s="40">
        <v>1683000</v>
      </c>
      <c r="I722" s="40" t="str">
        <f>VLOOKUP(A722,СПРАВОЧНИК!B:D,2,0)</f>
        <v>ЕВРОПА</v>
      </c>
      <c r="J722" s="40" t="str">
        <f>VLOOKUP(A722,СПРАВОЧНИК!B:D,3,0)</f>
        <v>ИНОМАРКИ</v>
      </c>
    </row>
    <row r="723" spans="1:10" x14ac:dyDescent="0.25">
      <c r="A723" s="65" t="s">
        <v>467</v>
      </c>
      <c r="B723" s="65" t="s">
        <v>469</v>
      </c>
      <c r="C723" s="65" t="s">
        <v>773</v>
      </c>
      <c r="D723" s="40">
        <v>1945778</v>
      </c>
      <c r="E723" s="41">
        <v>19</v>
      </c>
      <c r="F723" s="41">
        <v>36969782</v>
      </c>
      <c r="G723" s="40">
        <v>520</v>
      </c>
      <c r="H723" s="40">
        <v>950576202</v>
      </c>
      <c r="I723" s="40" t="str">
        <f>VLOOKUP(A723,СПРАВОЧНИК!B:D,2,0)</f>
        <v>ЕВРОПА</v>
      </c>
      <c r="J723" s="40" t="str">
        <f>VLOOKUP(A723,СПРАВОЧНИК!B:D,3,0)</f>
        <v>ИНОМАРКИ</v>
      </c>
    </row>
    <row r="724" spans="1:10" x14ac:dyDescent="0.25">
      <c r="A724" s="65" t="s">
        <v>467</v>
      </c>
      <c r="B724" s="65" t="s">
        <v>470</v>
      </c>
      <c r="C724" s="65" t="s">
        <v>773</v>
      </c>
      <c r="D724" s="40">
        <v>2029000</v>
      </c>
      <c r="E724" s="40">
        <v>7</v>
      </c>
      <c r="F724" s="40">
        <v>14203000</v>
      </c>
      <c r="G724" s="40">
        <v>566</v>
      </c>
      <c r="H724" s="40">
        <v>1104583531</v>
      </c>
      <c r="I724" s="40" t="str">
        <f>VLOOKUP(A724,СПРАВОЧНИК!B:D,2,0)</f>
        <v>ЕВРОПА</v>
      </c>
      <c r="J724" s="40" t="str">
        <f>VLOOKUP(A724,СПРАВОЧНИК!B:D,3,0)</f>
        <v>ИНОМАРКИ</v>
      </c>
    </row>
    <row r="725" spans="1:10" x14ac:dyDescent="0.25">
      <c r="A725" s="65" t="s">
        <v>467</v>
      </c>
      <c r="B725" s="65" t="s">
        <v>471</v>
      </c>
      <c r="C725" s="65" t="s">
        <v>773</v>
      </c>
      <c r="D725" s="40">
        <v>0</v>
      </c>
      <c r="E725" s="40"/>
      <c r="F725" s="40"/>
      <c r="G725" s="40">
        <v>55</v>
      </c>
      <c r="H725" s="40">
        <v>119058680</v>
      </c>
      <c r="I725" s="40" t="str">
        <f>VLOOKUP(A725,СПРАВОЧНИК!B:D,2,0)</f>
        <v>ЕВРОПА</v>
      </c>
      <c r="J725" s="40" t="str">
        <f>VLOOKUP(A725,СПРАВОЧНИК!B:D,3,0)</f>
        <v>ИНОМАРКИ</v>
      </c>
    </row>
    <row r="726" spans="1:10" x14ac:dyDescent="0.25">
      <c r="A726" s="65" t="s">
        <v>467</v>
      </c>
      <c r="B726" s="65" t="s">
        <v>763</v>
      </c>
      <c r="C726" s="65" t="s">
        <v>778</v>
      </c>
      <c r="D726" s="40">
        <v>0</v>
      </c>
      <c r="E726" s="40"/>
      <c r="F726" s="40"/>
      <c r="G726" s="40">
        <v>1</v>
      </c>
      <c r="H726" s="40">
        <v>1619990</v>
      </c>
      <c r="I726" s="40" t="str">
        <f>VLOOKUP(A726,СПРАВОЧНИК!B:D,2,0)</f>
        <v>ЕВРОПА</v>
      </c>
      <c r="J726" s="40" t="str">
        <f>VLOOKUP(A726,СПРАВОЧНИК!B:D,3,0)</f>
        <v>ИНОМАРКИ</v>
      </c>
    </row>
    <row r="727" spans="1:10" x14ac:dyDescent="0.25">
      <c r="A727" s="65" t="s">
        <v>467</v>
      </c>
      <c r="B727" s="65" t="s">
        <v>764</v>
      </c>
      <c r="C727" s="65" t="s">
        <v>773</v>
      </c>
      <c r="D727" s="40">
        <v>0</v>
      </c>
      <c r="E727" s="41"/>
      <c r="F727" s="41"/>
      <c r="G727" s="40">
        <v>1</v>
      </c>
      <c r="H727" s="40">
        <v>5790500</v>
      </c>
      <c r="I727" s="40" t="str">
        <f>VLOOKUP(A727,СПРАВОЧНИК!B:D,2,0)</f>
        <v>ЕВРОПА</v>
      </c>
      <c r="J727" s="40" t="str">
        <f>VLOOKUP(A727,СПРАВОЧНИК!B:D,3,0)</f>
        <v>ИНОМАРКИ</v>
      </c>
    </row>
    <row r="728" spans="1:10" x14ac:dyDescent="0.25">
      <c r="A728" s="65" t="s">
        <v>467</v>
      </c>
      <c r="B728" s="65" t="s">
        <v>472</v>
      </c>
      <c r="C728" s="65" t="s">
        <v>812</v>
      </c>
      <c r="D728" s="40">
        <v>0</v>
      </c>
      <c r="E728" s="41"/>
      <c r="F728" s="41"/>
      <c r="G728" s="40">
        <v>6</v>
      </c>
      <c r="H728" s="40">
        <v>16480000</v>
      </c>
      <c r="I728" s="40" t="str">
        <f>VLOOKUP(A728,СПРАВОЧНИК!B:D,2,0)</f>
        <v>ЕВРОПА</v>
      </c>
      <c r="J728" s="40" t="str">
        <f>VLOOKUP(A728,СПРАВОЧНИК!B:D,3,0)</f>
        <v>ИНОМАРКИ</v>
      </c>
    </row>
    <row r="729" spans="1:10" x14ac:dyDescent="0.25">
      <c r="A729" s="65" t="s">
        <v>467</v>
      </c>
      <c r="B729" s="65" t="s">
        <v>473</v>
      </c>
      <c r="C729" s="65" t="s">
        <v>814</v>
      </c>
      <c r="D729" s="40">
        <v>1221000</v>
      </c>
      <c r="E729" s="40">
        <v>15</v>
      </c>
      <c r="F729" s="40">
        <v>18315000</v>
      </c>
      <c r="G729" s="40">
        <v>1691</v>
      </c>
      <c r="H729" s="40">
        <v>1987032982</v>
      </c>
      <c r="I729" s="40" t="str">
        <f>VLOOKUP(A729,СПРАВОЧНИК!B:D,2,0)</f>
        <v>ЕВРОПА</v>
      </c>
      <c r="J729" s="40" t="str">
        <f>VLOOKUP(A729,СПРАВОЧНИК!B:D,3,0)</f>
        <v>ИНОМАРКИ</v>
      </c>
    </row>
    <row r="730" spans="1:10" x14ac:dyDescent="0.25">
      <c r="A730" s="65" t="s">
        <v>467</v>
      </c>
      <c r="B730" s="65" t="s">
        <v>474</v>
      </c>
      <c r="C730" s="65" t="s">
        <v>814</v>
      </c>
      <c r="D730" s="40">
        <v>1228091</v>
      </c>
      <c r="E730" s="41">
        <v>12</v>
      </c>
      <c r="F730" s="41">
        <v>14737092</v>
      </c>
      <c r="G730" s="40">
        <v>1258</v>
      </c>
      <c r="H730" s="40">
        <v>1380960265</v>
      </c>
      <c r="I730" s="40" t="str">
        <f>VLOOKUP(A730,СПРАВОЧНИК!B:D,2,0)</f>
        <v>ЕВРОПА</v>
      </c>
      <c r="J730" s="40" t="str">
        <f>VLOOKUP(A730,СПРАВОЧНИК!B:D,3,0)</f>
        <v>ИНОМАРКИ</v>
      </c>
    </row>
    <row r="731" spans="1:10" x14ac:dyDescent="0.25">
      <c r="A731" s="65" t="s">
        <v>467</v>
      </c>
      <c r="B731" s="65" t="s">
        <v>475</v>
      </c>
      <c r="C731" s="65" t="s">
        <v>811</v>
      </c>
      <c r="D731" s="40">
        <v>0</v>
      </c>
      <c r="E731" s="40"/>
      <c r="F731" s="40"/>
      <c r="G731" s="40">
        <v>1</v>
      </c>
      <c r="H731" s="40">
        <v>2450000</v>
      </c>
      <c r="I731" s="40" t="str">
        <f>VLOOKUP(A731,СПРАВОЧНИК!B:D,2,0)</f>
        <v>ЕВРОПА</v>
      </c>
      <c r="J731" s="40" t="str">
        <f>VLOOKUP(A731,СПРАВОЧНИК!B:D,3,0)</f>
        <v>ИНОМАРКИ</v>
      </c>
    </row>
    <row r="732" spans="1:10" x14ac:dyDescent="0.25">
      <c r="A732" s="65" t="s">
        <v>476</v>
      </c>
      <c r="B732" s="65" t="s">
        <v>477</v>
      </c>
      <c r="C732" s="65" t="s">
        <v>773</v>
      </c>
      <c r="D732" s="40">
        <v>13490000</v>
      </c>
      <c r="E732" s="41">
        <v>1</v>
      </c>
      <c r="F732" s="41">
        <v>13490000</v>
      </c>
      <c r="G732" s="40">
        <v>5</v>
      </c>
      <c r="H732" s="40">
        <v>65955000</v>
      </c>
      <c r="I732" s="40" t="str">
        <f>VLOOKUP(A732,СПРАВОЧНИК!B:D,2,0)</f>
        <v>КИТАЙ</v>
      </c>
      <c r="J732" s="40" t="str">
        <f>VLOOKUP(A732,СПРАВОЧНИК!B:D,3,0)</f>
        <v>ИНОМАРКИ</v>
      </c>
    </row>
    <row r="733" spans="1:10" x14ac:dyDescent="0.25">
      <c r="A733" s="65" t="s">
        <v>478</v>
      </c>
      <c r="B733" s="65" t="s">
        <v>765</v>
      </c>
      <c r="C733" s="65" t="s">
        <v>814</v>
      </c>
      <c r="D733" s="40">
        <v>0</v>
      </c>
      <c r="E733" s="40"/>
      <c r="F733" s="40"/>
      <c r="G733" s="40">
        <v>2</v>
      </c>
      <c r="H733" s="40">
        <v>5020000</v>
      </c>
      <c r="I733" s="40" t="str">
        <f>VLOOKUP(A733,СПРАВОЧНИК!B:D,2,0)</f>
        <v>КИТАЙ</v>
      </c>
      <c r="J733" s="40" t="str">
        <f>VLOOKUP(A733,СПРАВОЧНИК!B:D,3,0)</f>
        <v>ИНОМАРКИ</v>
      </c>
    </row>
    <row r="734" spans="1:10" x14ac:dyDescent="0.25">
      <c r="A734" s="65" t="s">
        <v>478</v>
      </c>
      <c r="B734" s="65" t="s">
        <v>479</v>
      </c>
      <c r="C734" s="65" t="s">
        <v>809</v>
      </c>
      <c r="D734" s="40">
        <v>0</v>
      </c>
      <c r="E734" s="41"/>
      <c r="F734" s="41"/>
      <c r="G734" s="40">
        <v>1</v>
      </c>
      <c r="H734" s="40">
        <v>4133000</v>
      </c>
      <c r="I734" s="40" t="str">
        <f>VLOOKUP(A734,СПРАВОЧНИК!B:D,2,0)</f>
        <v>КИТАЙ</v>
      </c>
      <c r="J734" s="40" t="str">
        <f>VLOOKUP(A734,СПРАВОЧНИК!B:D,3,0)</f>
        <v>ИНОМАРКИ</v>
      </c>
    </row>
    <row r="735" spans="1:10" x14ac:dyDescent="0.25">
      <c r="A735" s="65" t="s">
        <v>478</v>
      </c>
      <c r="B735" s="65" t="s">
        <v>962</v>
      </c>
      <c r="C735" s="65" t="s">
        <v>773</v>
      </c>
      <c r="D735" s="40">
        <v>0</v>
      </c>
      <c r="E735" s="41"/>
      <c r="F735" s="41"/>
      <c r="G735" s="40">
        <v>1</v>
      </c>
      <c r="H735" s="40">
        <v>4570000</v>
      </c>
      <c r="I735" s="40" t="str">
        <f>VLOOKUP(A735,СПРАВОЧНИК!B:D,2,0)</f>
        <v>КИТАЙ</v>
      </c>
      <c r="J735" s="40" t="str">
        <f>VLOOKUP(A735,СПРАВОЧНИК!B:D,3,0)</f>
        <v>ИНОМАРКИ</v>
      </c>
    </row>
    <row r="736" spans="1:10" x14ac:dyDescent="0.25">
      <c r="A736" s="65" t="s">
        <v>480</v>
      </c>
      <c r="B736" s="65" t="s">
        <v>481</v>
      </c>
      <c r="C736" s="65" t="s">
        <v>773</v>
      </c>
      <c r="D736" s="40">
        <v>76941776</v>
      </c>
      <c r="E736" s="41">
        <v>10</v>
      </c>
      <c r="F736" s="41">
        <v>769417760</v>
      </c>
      <c r="G736" s="40">
        <v>64</v>
      </c>
      <c r="H736" s="40">
        <v>4297195503</v>
      </c>
      <c r="I736" s="40" t="str">
        <f>VLOOKUP(A736,СПРАВОЧНИК!B:D,2,0)</f>
        <v>ЕВРОПА</v>
      </c>
      <c r="J736" s="40" t="str">
        <f>VLOOKUP(A736,СПРАВОЧНИК!B:D,3,0)</f>
        <v>ИНОМАРКИ</v>
      </c>
    </row>
    <row r="737" spans="1:10" x14ac:dyDescent="0.25">
      <c r="A737" s="65" t="s">
        <v>480</v>
      </c>
      <c r="B737" s="65" t="s">
        <v>482</v>
      </c>
      <c r="C737" s="65" t="s">
        <v>776</v>
      </c>
      <c r="D737" s="40">
        <v>66000000</v>
      </c>
      <c r="E737" s="41">
        <v>3</v>
      </c>
      <c r="F737" s="41">
        <v>198000000</v>
      </c>
      <c r="G737" s="40">
        <v>16</v>
      </c>
      <c r="H737" s="40">
        <v>804000000</v>
      </c>
      <c r="I737" s="40" t="str">
        <f>VLOOKUP(A737,СПРАВОЧНИК!B:D,2,0)</f>
        <v>ЕВРОПА</v>
      </c>
      <c r="J737" s="40" t="str">
        <f>VLOOKUP(A737,СПРАВОЧНИК!B:D,3,0)</f>
        <v>ИНОМАРКИ</v>
      </c>
    </row>
    <row r="738" spans="1:10" x14ac:dyDescent="0.25">
      <c r="A738" s="65" t="s">
        <v>480</v>
      </c>
      <c r="B738" s="65" t="s">
        <v>483</v>
      </c>
      <c r="C738" s="65" t="s">
        <v>776</v>
      </c>
      <c r="D738" s="40">
        <v>0</v>
      </c>
      <c r="E738" s="40"/>
      <c r="F738" s="40"/>
      <c r="G738" s="40">
        <v>5</v>
      </c>
      <c r="H738" s="40">
        <v>415000000</v>
      </c>
      <c r="I738" s="40" t="str">
        <f>VLOOKUP(A738,СПРАВОЧНИК!B:D,2,0)</f>
        <v>ЕВРОПА</v>
      </c>
      <c r="J738" s="40" t="str">
        <f>VLOOKUP(A738,СПРАВОЧНИК!B:D,3,0)</f>
        <v>ИНОМАРКИ</v>
      </c>
    </row>
    <row r="739" spans="1:10" x14ac:dyDescent="0.25">
      <c r="A739" s="65" t="s">
        <v>480</v>
      </c>
      <c r="B739" s="65" t="s">
        <v>1155</v>
      </c>
      <c r="C739" s="65" t="s">
        <v>776</v>
      </c>
      <c r="D739" s="40">
        <v>85000000</v>
      </c>
      <c r="E739" s="40">
        <v>1</v>
      </c>
      <c r="F739" s="40">
        <v>85000000</v>
      </c>
      <c r="G739" s="40">
        <v>1</v>
      </c>
      <c r="H739" s="40">
        <v>85000000</v>
      </c>
      <c r="I739" s="40" t="str">
        <f>VLOOKUP(A739,СПРАВОЧНИК!B:D,2,0)</f>
        <v>ЕВРОПА</v>
      </c>
      <c r="J739" s="40" t="str">
        <f>VLOOKUP(A739,СПРАВОЧНИК!B:D,3,0)</f>
        <v>ИНОМАРКИ</v>
      </c>
    </row>
    <row r="740" spans="1:10" x14ac:dyDescent="0.25">
      <c r="A740" s="65" t="s">
        <v>670</v>
      </c>
      <c r="B740" s="65" t="s">
        <v>1131</v>
      </c>
      <c r="C740" s="65" t="s">
        <v>773</v>
      </c>
      <c r="D740" s="40">
        <v>8399920</v>
      </c>
      <c r="E740" s="40">
        <v>3</v>
      </c>
      <c r="F740" s="40">
        <v>25199760</v>
      </c>
      <c r="G740" s="40">
        <v>5</v>
      </c>
      <c r="H740" s="40">
        <v>41239760</v>
      </c>
      <c r="I740" s="40" t="str">
        <f>VLOOKUP(A740,СПРАВОЧНИК!B:D,2,0)</f>
        <v>КИТАЙ</v>
      </c>
      <c r="J740" s="40" t="str">
        <f>VLOOKUP(A740,СПРАВОЧНИК!B:D,3,0)</f>
        <v>ИНОМАРКИ</v>
      </c>
    </row>
    <row r="741" spans="1:10" x14ac:dyDescent="0.25">
      <c r="A741" s="65" t="s">
        <v>670</v>
      </c>
      <c r="B741" s="65" t="s">
        <v>1156</v>
      </c>
      <c r="C741" s="65" t="s">
        <v>775</v>
      </c>
      <c r="D741" s="40">
        <v>1854000</v>
      </c>
      <c r="E741" s="40">
        <v>2</v>
      </c>
      <c r="F741" s="40">
        <v>3708000</v>
      </c>
      <c r="G741" s="40">
        <v>2</v>
      </c>
      <c r="H741" s="40">
        <v>3708000</v>
      </c>
      <c r="I741" s="40" t="str">
        <f>VLOOKUP(A741,СПРАВОЧНИК!B:D,2,0)</f>
        <v>КИТАЙ</v>
      </c>
      <c r="J741" s="40" t="str">
        <f>VLOOKUP(A741,СПРАВОЧНИК!B:D,3,0)</f>
        <v>ИНОМАРКИ</v>
      </c>
    </row>
    <row r="742" spans="1:10" x14ac:dyDescent="0.25">
      <c r="A742" s="65" t="s">
        <v>670</v>
      </c>
      <c r="B742" s="65" t="s">
        <v>1157</v>
      </c>
      <c r="C742" s="65" t="s">
        <v>809</v>
      </c>
      <c r="D742" s="40">
        <v>2444444</v>
      </c>
      <c r="E742" s="41">
        <v>2</v>
      </c>
      <c r="F742" s="41">
        <v>4888888</v>
      </c>
      <c r="G742" s="40">
        <v>2</v>
      </c>
      <c r="H742" s="40">
        <v>4888888</v>
      </c>
      <c r="I742" s="40" t="str">
        <f>VLOOKUP(A742,СПРАВОЧНИК!B:D,2,0)</f>
        <v>КИТАЙ</v>
      </c>
      <c r="J742" s="40" t="str">
        <f>VLOOKUP(A742,СПРАВОЧНИК!B:D,3,0)</f>
        <v>ИНОМАРКИ</v>
      </c>
    </row>
    <row r="743" spans="1:10" x14ac:dyDescent="0.25">
      <c r="A743" s="65" t="s">
        <v>670</v>
      </c>
      <c r="B743" s="65" t="s">
        <v>590</v>
      </c>
      <c r="C743" s="65" t="s">
        <v>811</v>
      </c>
      <c r="D743" s="40">
        <v>1970000</v>
      </c>
      <c r="E743" s="40">
        <v>1</v>
      </c>
      <c r="F743" s="40">
        <v>1970000</v>
      </c>
      <c r="G743" s="40">
        <v>2</v>
      </c>
      <c r="H743" s="40">
        <v>3940000</v>
      </c>
      <c r="I743" s="40" t="str">
        <f>VLOOKUP(A743,СПРАВОЧНИК!B:D,2,0)</f>
        <v>КИТАЙ</v>
      </c>
      <c r="J743" s="40" t="str">
        <f>VLOOKUP(A743,СПРАВОЧНИК!B:D,3,0)</f>
        <v>ИНОМАРКИ</v>
      </c>
    </row>
    <row r="744" spans="1:10" x14ac:dyDescent="0.25">
      <c r="A744" s="65" t="s">
        <v>721</v>
      </c>
      <c r="B744" s="65" t="s">
        <v>745</v>
      </c>
      <c r="C744" s="65" t="s">
        <v>773</v>
      </c>
      <c r="D744" s="40">
        <v>0</v>
      </c>
      <c r="E744" s="41"/>
      <c r="F744" s="41"/>
      <c r="G744" s="40">
        <v>1</v>
      </c>
      <c r="H744" s="40">
        <v>3564000</v>
      </c>
      <c r="I744" s="40" t="str">
        <f>VLOOKUP(A744,СПРАВОЧНИК!B:D,2,0)</f>
        <v>ЕВРОПА</v>
      </c>
      <c r="J744" s="40" t="str">
        <f>VLOOKUP(A744,СПРАВОЧНИК!B:D,3,0)</f>
        <v>ИНОМАРКИ</v>
      </c>
    </row>
    <row r="745" spans="1:10" x14ac:dyDescent="0.25">
      <c r="A745" s="65" t="s">
        <v>721</v>
      </c>
      <c r="B745" s="65" t="s">
        <v>766</v>
      </c>
      <c r="C745" s="65" t="s">
        <v>773</v>
      </c>
      <c r="D745" s="40">
        <v>0</v>
      </c>
      <c r="E745" s="40"/>
      <c r="F745" s="40"/>
      <c r="G745" s="40">
        <v>1</v>
      </c>
      <c r="H745" s="40">
        <v>2754897</v>
      </c>
      <c r="I745" s="40" t="str">
        <f>VLOOKUP(A745,СПРАВОЧНИК!B:D,2,0)</f>
        <v>ЕВРОПА</v>
      </c>
      <c r="J745" s="40" t="str">
        <f>VLOOKUP(A745,СПРАВОЧНИК!B:D,3,0)</f>
        <v>ИНОМАРКИ</v>
      </c>
    </row>
    <row r="746" spans="1:10" x14ac:dyDescent="0.25">
      <c r="A746" s="65" t="s">
        <v>1013</v>
      </c>
      <c r="B746" s="65" t="s">
        <v>1014</v>
      </c>
      <c r="C746" s="65" t="s">
        <v>778</v>
      </c>
      <c r="D746" s="40">
        <v>0</v>
      </c>
      <c r="E746" s="40"/>
      <c r="F746" s="40"/>
      <c r="G746" s="40">
        <v>2</v>
      </c>
      <c r="H746" s="40">
        <v>4912000</v>
      </c>
      <c r="I746" s="40" t="str">
        <f>VLOOKUP(A746,СПРАВОЧНИК!B:D,2,0)</f>
        <v>КИТАЙ</v>
      </c>
      <c r="J746" s="40" t="str">
        <f>VLOOKUP(A746,СПРАВОЧНИК!B:D,3,0)</f>
        <v>ИНОМАРКИ</v>
      </c>
    </row>
    <row r="747" spans="1:10" x14ac:dyDescent="0.25">
      <c r="A747" s="65" t="s">
        <v>1013</v>
      </c>
      <c r="B747" s="65" t="s">
        <v>1055</v>
      </c>
      <c r="C747" s="65" t="s">
        <v>773</v>
      </c>
      <c r="D747" s="40">
        <v>0</v>
      </c>
      <c r="E747" s="40"/>
      <c r="F747" s="40"/>
      <c r="G747" s="40">
        <v>1</v>
      </c>
      <c r="H747" s="40">
        <v>2599000</v>
      </c>
      <c r="I747" s="40" t="str">
        <f>VLOOKUP(A747,СПРАВОЧНИК!B:D,2,0)</f>
        <v>КИТАЙ</v>
      </c>
      <c r="J747" s="40" t="str">
        <f>VLOOKUP(A747,СПРАВОЧНИК!B:D,3,0)</f>
        <v>ИНОМАРКИ</v>
      </c>
    </row>
    <row r="748" spans="1:10" x14ac:dyDescent="0.25">
      <c r="A748" s="65" t="s">
        <v>485</v>
      </c>
      <c r="B748" s="65" t="s">
        <v>486</v>
      </c>
      <c r="C748" s="65" t="s">
        <v>814</v>
      </c>
      <c r="D748" s="40">
        <v>0</v>
      </c>
      <c r="E748" s="40"/>
      <c r="F748" s="40"/>
      <c r="G748" s="40">
        <v>2</v>
      </c>
      <c r="H748" s="40">
        <v>2054000</v>
      </c>
      <c r="I748" s="40" t="str">
        <f>VLOOKUP(A748,СПРАВОЧНИК!B:D,2,0)</f>
        <v>ЕВРОПА</v>
      </c>
      <c r="J748" s="40" t="str">
        <f>VLOOKUP(A748,СПРАВОЧНИК!B:D,3,0)</f>
        <v>ИНОМАРКИ</v>
      </c>
    </row>
    <row r="749" spans="1:10" x14ac:dyDescent="0.25">
      <c r="A749" s="65" t="s">
        <v>485</v>
      </c>
      <c r="B749" s="65" t="s">
        <v>487</v>
      </c>
      <c r="C749" s="65" t="s">
        <v>773</v>
      </c>
      <c r="D749" s="40">
        <v>4513914</v>
      </c>
      <c r="E749" s="40">
        <v>42</v>
      </c>
      <c r="F749" s="40">
        <v>189584388</v>
      </c>
      <c r="G749" s="40">
        <v>799</v>
      </c>
      <c r="H749" s="40">
        <v>2684328638</v>
      </c>
      <c r="I749" s="40" t="str">
        <f>VLOOKUP(A749,СПРАВОЧНИК!B:D,2,0)</f>
        <v>ЕВРОПА</v>
      </c>
      <c r="J749" s="40" t="str">
        <f>VLOOKUP(A749,СПРАВОЧНИК!B:D,3,0)</f>
        <v>ИНОМАРКИ</v>
      </c>
    </row>
    <row r="750" spans="1:10" x14ac:dyDescent="0.25">
      <c r="A750" s="65" t="s">
        <v>485</v>
      </c>
      <c r="B750" s="65" t="s">
        <v>488</v>
      </c>
      <c r="C750" s="65" t="s">
        <v>773</v>
      </c>
      <c r="D750" s="40">
        <v>6303400</v>
      </c>
      <c r="E750" s="40">
        <v>122</v>
      </c>
      <c r="F750" s="40">
        <v>769014800</v>
      </c>
      <c r="G750" s="40">
        <v>1246</v>
      </c>
      <c r="H750" s="40">
        <v>6350034972</v>
      </c>
      <c r="I750" s="40" t="str">
        <f>VLOOKUP(A750,СПРАВОЧНИК!B:D,2,0)</f>
        <v>ЕВРОПА</v>
      </c>
      <c r="J750" s="40" t="str">
        <f>VLOOKUP(A750,СПРАВОЧНИК!B:D,3,0)</f>
        <v>ИНОМАРКИ</v>
      </c>
    </row>
    <row r="751" spans="1:10" x14ac:dyDescent="0.25">
      <c r="A751" s="65" t="s">
        <v>485</v>
      </c>
      <c r="B751" s="65" t="s">
        <v>489</v>
      </c>
      <c r="C751" s="65" t="s">
        <v>778</v>
      </c>
      <c r="D751" s="40">
        <v>2982765</v>
      </c>
      <c r="E751" s="40">
        <v>48</v>
      </c>
      <c r="F751" s="40">
        <v>143172720</v>
      </c>
      <c r="G751" s="40">
        <v>923</v>
      </c>
      <c r="H751" s="40">
        <v>2511573806</v>
      </c>
      <c r="I751" s="40" t="str">
        <f>VLOOKUP(A751,СПРАВОЧНИК!B:D,2,0)</f>
        <v>ЕВРОПА</v>
      </c>
      <c r="J751" s="40" t="str">
        <f>VLOOKUP(A751,СПРАВОЧНИК!B:D,3,0)</f>
        <v>ИНОМАРКИ</v>
      </c>
    </row>
    <row r="752" spans="1:10" x14ac:dyDescent="0.25">
      <c r="A752" s="65" t="s">
        <v>485</v>
      </c>
      <c r="B752" s="65" t="s">
        <v>490</v>
      </c>
      <c r="C752" s="65" t="s">
        <v>773</v>
      </c>
      <c r="D752" s="40">
        <v>2850000</v>
      </c>
      <c r="E752" s="40">
        <v>3</v>
      </c>
      <c r="F752" s="40">
        <v>8550000</v>
      </c>
      <c r="G752" s="40">
        <v>23</v>
      </c>
      <c r="H752" s="40">
        <v>63698000</v>
      </c>
      <c r="I752" s="40" t="str">
        <f>VLOOKUP(A752,СПРАВОЧНИК!B:D,2,0)</f>
        <v>ЕВРОПА</v>
      </c>
      <c r="J752" s="40" t="str">
        <f>VLOOKUP(A752,СПРАВОЧНИК!B:D,3,0)</f>
        <v>ИНОМАРКИ</v>
      </c>
    </row>
    <row r="753" spans="1:10" x14ac:dyDescent="0.25">
      <c r="A753" s="65" t="s">
        <v>485</v>
      </c>
      <c r="B753" s="65" t="s">
        <v>491</v>
      </c>
      <c r="C753" s="65" t="s">
        <v>817</v>
      </c>
      <c r="D753" s="40">
        <v>3018000</v>
      </c>
      <c r="E753" s="40">
        <v>5</v>
      </c>
      <c r="F753" s="40">
        <v>15090000</v>
      </c>
      <c r="G753" s="40">
        <v>1085</v>
      </c>
      <c r="H753" s="40">
        <v>2115878192</v>
      </c>
      <c r="I753" s="40" t="str">
        <f>VLOOKUP(A753,СПРАВОЧНИК!B:D,2,0)</f>
        <v>ЕВРОПА</v>
      </c>
      <c r="J753" s="40" t="str">
        <f>VLOOKUP(A753,СПРАВОЧНИК!B:D,3,0)</f>
        <v>ИНОМАРКИ</v>
      </c>
    </row>
    <row r="754" spans="1:10" x14ac:dyDescent="0.25">
      <c r="A754" s="65" t="s">
        <v>485</v>
      </c>
      <c r="B754" s="65" t="s">
        <v>996</v>
      </c>
      <c r="C754" s="65" t="s">
        <v>817</v>
      </c>
      <c r="D754" s="40">
        <v>0</v>
      </c>
      <c r="E754" s="40"/>
      <c r="F754" s="40"/>
      <c r="G754" s="40">
        <v>1</v>
      </c>
      <c r="H754" s="40">
        <v>1556000</v>
      </c>
      <c r="I754" s="40" t="str">
        <f>VLOOKUP(A754,СПРАВОЧНИК!B:D,2,0)</f>
        <v>ЕВРОПА</v>
      </c>
      <c r="J754" s="40" t="str">
        <f>VLOOKUP(A754,СПРАВОЧНИК!B:D,3,0)</f>
        <v>ИНОМАРКИ</v>
      </c>
    </row>
    <row r="755" spans="1:10" x14ac:dyDescent="0.25">
      <c r="A755" s="65" t="s">
        <v>485</v>
      </c>
      <c r="B755" s="65" t="s">
        <v>492</v>
      </c>
      <c r="C755" s="65" t="s">
        <v>774</v>
      </c>
      <c r="D755" s="40">
        <v>6293000</v>
      </c>
      <c r="E755" s="41">
        <v>3</v>
      </c>
      <c r="F755" s="41">
        <v>18879000</v>
      </c>
      <c r="G755" s="40">
        <v>148</v>
      </c>
      <c r="H755" s="40">
        <v>666797022</v>
      </c>
      <c r="I755" s="40" t="str">
        <f>VLOOKUP(A755,СПРАВОЧНИК!B:D,2,0)</f>
        <v>ЕВРОПА</v>
      </c>
      <c r="J755" s="40" t="str">
        <f>VLOOKUP(A755,СПРАВОЧНИК!B:D,3,0)</f>
        <v>ИНОМАРКИ</v>
      </c>
    </row>
    <row r="756" spans="1:10" x14ac:dyDescent="0.25">
      <c r="A756" s="65" t="s">
        <v>493</v>
      </c>
      <c r="B756" s="65" t="s">
        <v>494</v>
      </c>
      <c r="C756" s="65" t="s">
        <v>773</v>
      </c>
      <c r="D756" s="40">
        <v>5080000</v>
      </c>
      <c r="E756" s="41">
        <v>11</v>
      </c>
      <c r="F756" s="41">
        <v>55880000</v>
      </c>
      <c r="G756" s="40">
        <v>241</v>
      </c>
      <c r="H756" s="40">
        <v>1040870000</v>
      </c>
      <c r="I756" s="40" t="str">
        <f>VLOOKUP(A756,СПРАВОЧНИК!B:D,2,0)</f>
        <v>КИТАЙ</v>
      </c>
      <c r="J756" s="40" t="str">
        <f>VLOOKUP(A756,СПРАВОЧНИК!B:D,3,0)</f>
        <v>ИНОМАРКИ</v>
      </c>
    </row>
    <row r="757" spans="1:10" x14ac:dyDescent="0.25">
      <c r="A757" s="65" t="s">
        <v>493</v>
      </c>
      <c r="B757" s="65" t="s">
        <v>495</v>
      </c>
      <c r="C757" s="65" t="s">
        <v>773</v>
      </c>
      <c r="D757" s="40">
        <v>0</v>
      </c>
      <c r="E757" s="40"/>
      <c r="F757" s="40"/>
      <c r="G757" s="40">
        <v>2</v>
      </c>
      <c r="H757" s="40">
        <v>7950000</v>
      </c>
      <c r="I757" s="40" t="str">
        <f>VLOOKUP(A757,СПРАВОЧНИК!B:D,2,0)</f>
        <v>КИТАЙ</v>
      </c>
      <c r="J757" s="40" t="str">
        <f>VLOOKUP(A757,СПРАВОЧНИК!B:D,3,0)</f>
        <v>ИНОМАРКИ</v>
      </c>
    </row>
    <row r="758" spans="1:10" x14ac:dyDescent="0.25">
      <c r="A758" s="65" t="s">
        <v>493</v>
      </c>
      <c r="B758" s="65" t="s">
        <v>671</v>
      </c>
      <c r="C758" s="65" t="s">
        <v>773</v>
      </c>
      <c r="D758" s="40">
        <v>4450000</v>
      </c>
      <c r="E758" s="40">
        <v>4</v>
      </c>
      <c r="F758" s="40">
        <v>17800000</v>
      </c>
      <c r="G758" s="40">
        <v>66</v>
      </c>
      <c r="H758" s="40">
        <v>266100000</v>
      </c>
      <c r="I758" s="40" t="str">
        <f>VLOOKUP(A758,СПРАВОЧНИК!B:D,2,0)</f>
        <v>КИТАЙ</v>
      </c>
      <c r="J758" s="40" t="str">
        <f>VLOOKUP(A758,СПРАВОЧНИК!B:D,3,0)</f>
        <v>ИНОМАРКИ</v>
      </c>
    </row>
    <row r="759" spans="1:10" x14ac:dyDescent="0.25">
      <c r="A759" s="65" t="s">
        <v>497</v>
      </c>
      <c r="B759" s="65" t="s">
        <v>1158</v>
      </c>
      <c r="C759" s="65" t="s">
        <v>811</v>
      </c>
      <c r="D759" s="40">
        <v>1530000</v>
      </c>
      <c r="E759" s="40">
        <v>1</v>
      </c>
      <c r="F759" s="40">
        <v>1530000</v>
      </c>
      <c r="G759" s="40">
        <v>1</v>
      </c>
      <c r="H759" s="40">
        <v>1530000</v>
      </c>
      <c r="I759" s="40" t="str">
        <f>VLOOKUP(A759,СПРАВОЧНИК!B:D,2,0)</f>
        <v>ЕВРОПА</v>
      </c>
      <c r="J759" s="40" t="str">
        <f>VLOOKUP(A759,СПРАВОЧНИК!B:D,3,0)</f>
        <v>ИНОМАРКИ</v>
      </c>
    </row>
    <row r="760" spans="1:10" x14ac:dyDescent="0.25">
      <c r="A760" s="65" t="s">
        <v>497</v>
      </c>
      <c r="B760" s="65" t="s">
        <v>498</v>
      </c>
      <c r="C760" s="65" t="s">
        <v>811</v>
      </c>
      <c r="D760" s="40">
        <v>0</v>
      </c>
      <c r="E760" s="40"/>
      <c r="F760" s="40"/>
      <c r="G760" s="40">
        <v>2</v>
      </c>
      <c r="H760" s="40">
        <v>2231716</v>
      </c>
      <c r="I760" s="40" t="str">
        <f>VLOOKUP(A760,СПРАВОЧНИК!B:D,2,0)</f>
        <v>ЕВРОПА</v>
      </c>
      <c r="J760" s="40" t="str">
        <f>VLOOKUP(A760,СПРАВОЧНИК!B:D,3,0)</f>
        <v>ИНОМАРКИ</v>
      </c>
    </row>
    <row r="761" spans="1:10" x14ac:dyDescent="0.25">
      <c r="A761" s="65" t="s">
        <v>497</v>
      </c>
      <c r="B761" s="65" t="s">
        <v>932</v>
      </c>
      <c r="C761" s="65" t="s">
        <v>773</v>
      </c>
      <c r="D761" s="40">
        <v>4200000</v>
      </c>
      <c r="E761" s="41">
        <v>1</v>
      </c>
      <c r="F761" s="41">
        <v>4200000</v>
      </c>
      <c r="G761" s="40">
        <v>6</v>
      </c>
      <c r="H761" s="40">
        <v>30130740</v>
      </c>
      <c r="I761" s="40" t="str">
        <f>VLOOKUP(A761,СПРАВОЧНИК!B:D,2,0)</f>
        <v>ЕВРОПА</v>
      </c>
      <c r="J761" s="40" t="str">
        <f>VLOOKUP(A761,СПРАВОЧНИК!B:D,3,0)</f>
        <v>ИНОМАРКИ</v>
      </c>
    </row>
    <row r="762" spans="1:10" x14ac:dyDescent="0.25">
      <c r="A762" s="65" t="s">
        <v>497</v>
      </c>
      <c r="B762" s="65" t="s">
        <v>674</v>
      </c>
      <c r="C762" s="65" t="s">
        <v>811</v>
      </c>
      <c r="D762" s="40">
        <v>0</v>
      </c>
      <c r="E762" s="40"/>
      <c r="F762" s="40"/>
      <c r="G762" s="40">
        <v>3</v>
      </c>
      <c r="H762" s="40">
        <v>4820000</v>
      </c>
      <c r="I762" s="40" t="str">
        <f>VLOOKUP(A762,СПРАВОЧНИК!B:D,2,0)</f>
        <v>ЕВРОПА</v>
      </c>
      <c r="J762" s="40" t="str">
        <f>VLOOKUP(A762,СПРАВОЧНИК!B:D,3,0)</f>
        <v>ИНОМАРКИ</v>
      </c>
    </row>
    <row r="763" spans="1:10" x14ac:dyDescent="0.25">
      <c r="A763" s="65" t="s">
        <v>499</v>
      </c>
      <c r="B763" s="65" t="s">
        <v>500</v>
      </c>
      <c r="C763" s="65" t="s">
        <v>773</v>
      </c>
      <c r="D763" s="40">
        <v>4870000</v>
      </c>
      <c r="E763" s="40">
        <v>1</v>
      </c>
      <c r="F763" s="40">
        <v>4870000</v>
      </c>
      <c r="G763" s="40">
        <v>28</v>
      </c>
      <c r="H763" s="40">
        <v>127020000</v>
      </c>
      <c r="I763" s="40" t="str">
        <f>VLOOKUP(A763,СПРАВОЧНИК!B:D,2,0)</f>
        <v>КИТАЙ</v>
      </c>
      <c r="J763" s="40" t="str">
        <f>VLOOKUP(A763,СПРАВОЧНИК!B:D,3,0)</f>
        <v>ИНОМАРКИ</v>
      </c>
    </row>
    <row r="764" spans="1:10" x14ac:dyDescent="0.25">
      <c r="A764" s="65" t="s">
        <v>915</v>
      </c>
      <c r="B764" s="65" t="s">
        <v>1015</v>
      </c>
      <c r="C764" s="65" t="s">
        <v>778</v>
      </c>
      <c r="D764" s="40">
        <v>0</v>
      </c>
      <c r="E764" s="40"/>
      <c r="F764" s="40"/>
      <c r="G764" s="40">
        <v>2</v>
      </c>
      <c r="H764" s="40">
        <v>5132000</v>
      </c>
      <c r="I764" s="40" t="str">
        <f>VLOOKUP(A764,СПРАВОЧНИК!B:D,2,0)</f>
        <v>КИТАЙ</v>
      </c>
      <c r="J764" s="40" t="str">
        <f>VLOOKUP(A764,СПРАВОЧНИК!B:D,3,0)</f>
        <v>ИНОМАРКИ</v>
      </c>
    </row>
    <row r="765" spans="1:10" x14ac:dyDescent="0.25">
      <c r="A765" s="65" t="s">
        <v>915</v>
      </c>
      <c r="B765" s="65" t="s">
        <v>916</v>
      </c>
      <c r="C765" s="65" t="s">
        <v>773</v>
      </c>
      <c r="D765" s="40">
        <v>2225000</v>
      </c>
      <c r="E765" s="40">
        <v>6</v>
      </c>
      <c r="F765" s="40">
        <v>13350000</v>
      </c>
      <c r="G765" s="40">
        <v>255</v>
      </c>
      <c r="H765" s="40">
        <v>653219900</v>
      </c>
      <c r="I765" s="40" t="str">
        <f>VLOOKUP(A765,СПРАВОЧНИК!B:D,2,0)</f>
        <v>КИТАЙ</v>
      </c>
      <c r="J765" s="40" t="str">
        <f>VLOOKUP(A765,СПРАВОЧНИК!B:D,3,0)</f>
        <v>ИНОМАРКИ</v>
      </c>
    </row>
    <row r="766" spans="1:10" x14ac:dyDescent="0.25">
      <c r="A766" s="65" t="s">
        <v>501</v>
      </c>
      <c r="B766" s="65" t="s">
        <v>917</v>
      </c>
      <c r="C766" s="65" t="s">
        <v>773</v>
      </c>
      <c r="D766" s="40">
        <v>0</v>
      </c>
      <c r="E766" s="41"/>
      <c r="F766" s="41"/>
      <c r="G766" s="40">
        <v>4</v>
      </c>
      <c r="H766" s="40">
        <v>14770000</v>
      </c>
      <c r="I766" s="40" t="str">
        <f>VLOOKUP(A766,СПРАВОЧНИК!B:D,2,0)</f>
        <v>КОРЕЯ</v>
      </c>
      <c r="J766" s="40" t="str">
        <f>VLOOKUP(A766,СПРАВОЧНИК!B:D,3,0)</f>
        <v>ИНОМАРКИ</v>
      </c>
    </row>
    <row r="767" spans="1:10" x14ac:dyDescent="0.25">
      <c r="A767" s="65" t="s">
        <v>501</v>
      </c>
      <c r="B767" s="65" t="s">
        <v>502</v>
      </c>
      <c r="C767" s="65" t="s">
        <v>773</v>
      </c>
      <c r="D767" s="40">
        <v>3414995</v>
      </c>
      <c r="E767" s="40">
        <v>7</v>
      </c>
      <c r="F767" s="40">
        <v>23904965</v>
      </c>
      <c r="G767" s="40">
        <v>87</v>
      </c>
      <c r="H767" s="40">
        <v>208570830</v>
      </c>
      <c r="I767" s="40" t="str">
        <f>VLOOKUP(A767,СПРАВОЧНИК!B:D,2,0)</f>
        <v>КОРЕЯ</v>
      </c>
      <c r="J767" s="40" t="str">
        <f>VLOOKUP(A767,СПРАВОЧНИК!B:D,3,0)</f>
        <v>ИНОМАРКИ</v>
      </c>
    </row>
    <row r="768" spans="1:10" x14ac:dyDescent="0.25">
      <c r="A768" s="65" t="s">
        <v>501</v>
      </c>
      <c r="B768" s="65" t="s">
        <v>503</v>
      </c>
      <c r="C768" s="65" t="s">
        <v>773</v>
      </c>
      <c r="D768" s="40">
        <v>3511000</v>
      </c>
      <c r="E768" s="40">
        <v>1</v>
      </c>
      <c r="F768" s="40">
        <v>3511000</v>
      </c>
      <c r="G768" s="40">
        <v>12</v>
      </c>
      <c r="H768" s="40">
        <v>41407000</v>
      </c>
      <c r="I768" s="40" t="str">
        <f>VLOOKUP(A768,СПРАВОЧНИК!B:D,2,0)</f>
        <v>КОРЕЯ</v>
      </c>
      <c r="J768" s="40" t="str">
        <f>VLOOKUP(A768,СПРАВОЧНИК!B:D,3,0)</f>
        <v>ИНОМАРКИ</v>
      </c>
    </row>
    <row r="769" spans="1:10" x14ac:dyDescent="0.25">
      <c r="A769" s="65" t="s">
        <v>501</v>
      </c>
      <c r="B769" s="65" t="s">
        <v>629</v>
      </c>
      <c r="C769" s="65" t="s">
        <v>773</v>
      </c>
      <c r="D769" s="40">
        <v>1199000</v>
      </c>
      <c r="E769" s="40">
        <v>1</v>
      </c>
      <c r="F769" s="40">
        <v>1199000</v>
      </c>
      <c r="G769" s="40">
        <v>4</v>
      </c>
      <c r="H769" s="40">
        <v>4796000</v>
      </c>
      <c r="I769" s="40" t="str">
        <f>VLOOKUP(A769,СПРАВОЧНИК!B:D,2,0)</f>
        <v>КОРЕЯ</v>
      </c>
      <c r="J769" s="40" t="str">
        <f>VLOOKUP(A769,СПРАВОЧНИК!B:D,3,0)</f>
        <v>ИНОМАРКИ</v>
      </c>
    </row>
    <row r="770" spans="1:10" x14ac:dyDescent="0.25">
      <c r="A770" s="65" t="s">
        <v>504</v>
      </c>
      <c r="B770" s="65" t="s">
        <v>505</v>
      </c>
      <c r="C770" s="65" t="s">
        <v>773</v>
      </c>
      <c r="D770" s="40">
        <v>6860000</v>
      </c>
      <c r="E770" s="40">
        <v>2</v>
      </c>
      <c r="F770" s="40">
        <v>13720000</v>
      </c>
      <c r="G770" s="40">
        <v>8</v>
      </c>
      <c r="H770" s="40">
        <v>54720000</v>
      </c>
      <c r="I770" s="40" t="str">
        <f>VLOOKUP(A770,СПРАВОЧНИК!B:D,2,0)</f>
        <v>ЯПОНИЯ</v>
      </c>
      <c r="J770" s="40" t="str">
        <f>VLOOKUP(A770,СПРАВОЧНИК!B:D,3,0)</f>
        <v>ИНОМАРКИ</v>
      </c>
    </row>
    <row r="771" spans="1:10" x14ac:dyDescent="0.25">
      <c r="A771" s="65" t="s">
        <v>504</v>
      </c>
      <c r="B771" s="65" t="s">
        <v>506</v>
      </c>
      <c r="C771" s="65" t="s">
        <v>776</v>
      </c>
      <c r="D771" s="40">
        <v>0</v>
      </c>
      <c r="E771" s="40"/>
      <c r="F771" s="40"/>
      <c r="G771" s="40">
        <v>4</v>
      </c>
      <c r="H771" s="40">
        <v>11199600</v>
      </c>
      <c r="I771" s="40" t="str">
        <f>VLOOKUP(A771,СПРАВОЧНИК!B:D,2,0)</f>
        <v>ЯПОНИЯ</v>
      </c>
      <c r="J771" s="40" t="str">
        <f>VLOOKUP(A771,СПРАВОЧНИК!B:D,3,0)</f>
        <v>ИНОМАРКИ</v>
      </c>
    </row>
    <row r="772" spans="1:10" x14ac:dyDescent="0.25">
      <c r="A772" s="65" t="s">
        <v>504</v>
      </c>
      <c r="B772" s="65" t="s">
        <v>507</v>
      </c>
      <c r="C772" s="65" t="s">
        <v>773</v>
      </c>
      <c r="D772" s="40">
        <v>4607637</v>
      </c>
      <c r="E772" s="41">
        <v>111</v>
      </c>
      <c r="F772" s="41">
        <v>511447707</v>
      </c>
      <c r="G772" s="40">
        <v>1170</v>
      </c>
      <c r="H772" s="40">
        <v>5468225113</v>
      </c>
      <c r="I772" s="40" t="str">
        <f>VLOOKUP(A772,СПРАВОЧНИК!B:D,2,0)</f>
        <v>ЯПОНИЯ</v>
      </c>
      <c r="J772" s="40" t="str">
        <f>VLOOKUP(A772,СПРАВОЧНИК!B:D,3,0)</f>
        <v>ИНОМАРКИ</v>
      </c>
    </row>
    <row r="773" spans="1:10" x14ac:dyDescent="0.25">
      <c r="A773" s="65" t="s">
        <v>504</v>
      </c>
      <c r="B773" s="65" t="s">
        <v>508</v>
      </c>
      <c r="C773" s="65" t="s">
        <v>778</v>
      </c>
      <c r="D773" s="40">
        <v>1599900</v>
      </c>
      <c r="E773" s="40">
        <v>1</v>
      </c>
      <c r="F773" s="40">
        <v>1599900</v>
      </c>
      <c r="G773" s="40">
        <v>17</v>
      </c>
      <c r="H773" s="40">
        <v>22646265</v>
      </c>
      <c r="I773" s="40" t="str">
        <f>VLOOKUP(A773,СПРАВОЧНИК!B:D,2,0)</f>
        <v>ЯПОНИЯ</v>
      </c>
      <c r="J773" s="40" t="str">
        <f>VLOOKUP(A773,СПРАВОЧНИК!B:D,3,0)</f>
        <v>ИНОМАРКИ</v>
      </c>
    </row>
    <row r="774" spans="1:10" x14ac:dyDescent="0.25">
      <c r="A774" s="65" t="s">
        <v>504</v>
      </c>
      <c r="B774" s="65" t="s">
        <v>1033</v>
      </c>
      <c r="C774" s="65" t="s">
        <v>814</v>
      </c>
      <c r="D774" s="40">
        <v>0</v>
      </c>
      <c r="E774" s="41"/>
      <c r="F774" s="41"/>
      <c r="G774" s="40">
        <v>1</v>
      </c>
      <c r="H774" s="40">
        <v>1487000</v>
      </c>
      <c r="I774" s="40" t="str">
        <f>VLOOKUP(A774,СПРАВОЧНИК!B:D,2,0)</f>
        <v>ЯПОНИЯ</v>
      </c>
      <c r="J774" s="40" t="str">
        <f>VLOOKUP(A774,СПРАВОЧНИК!B:D,3,0)</f>
        <v>ИНОМАРКИ</v>
      </c>
    </row>
    <row r="775" spans="1:10" x14ac:dyDescent="0.25">
      <c r="A775" s="65" t="s">
        <v>504</v>
      </c>
      <c r="B775" s="65" t="s">
        <v>509</v>
      </c>
      <c r="C775" s="65" t="s">
        <v>775</v>
      </c>
      <c r="D775" s="40">
        <v>5680000</v>
      </c>
      <c r="E775" s="40">
        <v>1</v>
      </c>
      <c r="F775" s="40">
        <v>5680000</v>
      </c>
      <c r="G775" s="40">
        <v>5</v>
      </c>
      <c r="H775" s="40">
        <v>16959600</v>
      </c>
      <c r="I775" s="40" t="str">
        <f>VLOOKUP(A775,СПРАВОЧНИК!B:D,2,0)</f>
        <v>ЯПОНИЯ</v>
      </c>
      <c r="J775" s="40" t="str">
        <f>VLOOKUP(A775,СПРАВОЧНИК!B:D,3,0)</f>
        <v>ИНОМАРКИ</v>
      </c>
    </row>
    <row r="776" spans="1:10" x14ac:dyDescent="0.25">
      <c r="A776" s="65" t="s">
        <v>504</v>
      </c>
      <c r="B776" s="65" t="s">
        <v>510</v>
      </c>
      <c r="C776" s="65" t="s">
        <v>773</v>
      </c>
      <c r="D776" s="40">
        <v>2850000</v>
      </c>
      <c r="E776" s="41">
        <v>4</v>
      </c>
      <c r="F776" s="41">
        <v>11400000</v>
      </c>
      <c r="G776" s="40">
        <v>32</v>
      </c>
      <c r="H776" s="40">
        <v>89917124</v>
      </c>
      <c r="I776" s="40" t="str">
        <f>VLOOKUP(A776,СПРАВОЧНИК!B:D,2,0)</f>
        <v>ЯПОНИЯ</v>
      </c>
      <c r="J776" s="40" t="str">
        <f>VLOOKUP(A776,СПРАВОЧНИК!B:D,3,0)</f>
        <v>ИНОМАРКИ</v>
      </c>
    </row>
    <row r="777" spans="1:10" x14ac:dyDescent="0.25">
      <c r="A777" s="65" t="s">
        <v>504</v>
      </c>
      <c r="B777" s="65" t="s">
        <v>511</v>
      </c>
      <c r="C777" s="65" t="s">
        <v>775</v>
      </c>
      <c r="D777" s="40">
        <v>4869574</v>
      </c>
      <c r="E777" s="41">
        <v>21</v>
      </c>
      <c r="F777" s="41">
        <v>102261054</v>
      </c>
      <c r="G777" s="40">
        <v>442</v>
      </c>
      <c r="H777" s="40">
        <v>2428696202</v>
      </c>
      <c r="I777" s="40" t="str">
        <f>VLOOKUP(A777,СПРАВОЧНИК!B:D,2,0)</f>
        <v>ЯПОНИЯ</v>
      </c>
      <c r="J777" s="40" t="str">
        <f>VLOOKUP(A777,СПРАВОЧНИК!B:D,3,0)</f>
        <v>ИНОМАРКИ</v>
      </c>
    </row>
    <row r="778" spans="1:10" x14ac:dyDescent="0.25">
      <c r="A778" s="65" t="s">
        <v>504</v>
      </c>
      <c r="B778" s="65" t="s">
        <v>512</v>
      </c>
      <c r="C778" s="65" t="s">
        <v>773</v>
      </c>
      <c r="D778" s="40">
        <v>4523864</v>
      </c>
      <c r="E778" s="40">
        <v>2</v>
      </c>
      <c r="F778" s="40">
        <v>9047728</v>
      </c>
      <c r="G778" s="40">
        <v>14</v>
      </c>
      <c r="H778" s="40">
        <v>45521592</v>
      </c>
      <c r="I778" s="40" t="str">
        <f>VLOOKUP(A778,СПРАВОЧНИК!B:D,2,0)</f>
        <v>ЯПОНИЯ</v>
      </c>
      <c r="J778" s="40" t="str">
        <f>VLOOKUP(A778,СПРАВОЧНИК!B:D,3,0)</f>
        <v>ИНОМАРКИ</v>
      </c>
    </row>
    <row r="779" spans="1:10" x14ac:dyDescent="0.25">
      <c r="A779" s="65" t="s">
        <v>504</v>
      </c>
      <c r="B779" s="65" t="s">
        <v>958</v>
      </c>
      <c r="C779" s="65" t="s">
        <v>773</v>
      </c>
      <c r="D779" s="40">
        <v>0</v>
      </c>
      <c r="E779" s="40"/>
      <c r="F779" s="40"/>
      <c r="G779" s="40">
        <v>1</v>
      </c>
      <c r="H779" s="40">
        <v>5140000</v>
      </c>
      <c r="I779" s="40" t="str">
        <f>VLOOKUP(A779,СПРАВОЧНИК!B:D,2,0)</f>
        <v>ЯПОНИЯ</v>
      </c>
      <c r="J779" s="40" t="str">
        <f>VLOOKUP(A779,СПРАВОЧНИК!B:D,3,0)</f>
        <v>ИНОМАРКИ</v>
      </c>
    </row>
    <row r="780" spans="1:10" x14ac:dyDescent="0.25">
      <c r="A780" s="65" t="s">
        <v>504</v>
      </c>
      <c r="B780" s="65" t="s">
        <v>513</v>
      </c>
      <c r="C780" s="65" t="s">
        <v>773</v>
      </c>
      <c r="D780" s="40">
        <v>2079000</v>
      </c>
      <c r="E780" s="40">
        <v>6</v>
      </c>
      <c r="F780" s="40">
        <v>12474000</v>
      </c>
      <c r="G780" s="40">
        <v>87</v>
      </c>
      <c r="H780" s="40">
        <v>298512999</v>
      </c>
      <c r="I780" s="40" t="str">
        <f>VLOOKUP(A780,СПРАВОЧНИК!B:D,2,0)</f>
        <v>ЯПОНИЯ</v>
      </c>
      <c r="J780" s="40" t="str">
        <f>VLOOKUP(A780,СПРАВОЧНИК!B:D,3,0)</f>
        <v>ИНОМАРКИ</v>
      </c>
    </row>
    <row r="781" spans="1:10" x14ac:dyDescent="0.25">
      <c r="A781" s="65" t="s">
        <v>504</v>
      </c>
      <c r="B781" s="65" t="s">
        <v>514</v>
      </c>
      <c r="C781" s="65" t="s">
        <v>778</v>
      </c>
      <c r="D781" s="40">
        <v>0</v>
      </c>
      <c r="E781" s="40"/>
      <c r="F781" s="40"/>
      <c r="G781" s="40">
        <v>9</v>
      </c>
      <c r="H781" s="40">
        <v>33471000</v>
      </c>
      <c r="I781" s="40" t="str">
        <f>VLOOKUP(A781,СПРАВОЧНИК!B:D,2,0)</f>
        <v>ЯПОНИЯ</v>
      </c>
      <c r="J781" s="40" t="str">
        <f>VLOOKUP(A781,СПРАВОЧНИК!B:D,3,0)</f>
        <v>ИНОМАРКИ</v>
      </c>
    </row>
    <row r="782" spans="1:10" x14ac:dyDescent="0.25">
      <c r="A782" s="65" t="s">
        <v>515</v>
      </c>
      <c r="B782" s="65" t="s">
        <v>850</v>
      </c>
      <c r="C782" s="65" t="s">
        <v>773</v>
      </c>
      <c r="D782" s="40">
        <v>4099333</v>
      </c>
      <c r="E782" s="40">
        <v>3</v>
      </c>
      <c r="F782" s="40">
        <v>12297999</v>
      </c>
      <c r="G782" s="40">
        <v>220</v>
      </c>
      <c r="H782" s="40">
        <v>524908792</v>
      </c>
      <c r="I782" s="40" t="str">
        <f>VLOOKUP(A782,СПРАВОЧНИК!B:D,2,0)</f>
        <v>ЯПОНИЯ</v>
      </c>
      <c r="J782" s="40" t="str">
        <f>VLOOKUP(A782,СПРАВОЧНИК!B:D,3,0)</f>
        <v>ИНОМАРКИ</v>
      </c>
    </row>
    <row r="783" spans="1:10" x14ac:dyDescent="0.25">
      <c r="A783" s="65" t="s">
        <v>515</v>
      </c>
      <c r="B783" s="65" t="s">
        <v>516</v>
      </c>
      <c r="C783" s="65" t="s">
        <v>811</v>
      </c>
      <c r="D783" s="40">
        <v>0</v>
      </c>
      <c r="E783" s="40"/>
      <c r="F783" s="40"/>
      <c r="G783" s="40">
        <v>1</v>
      </c>
      <c r="H783" s="40">
        <v>1750000</v>
      </c>
      <c r="I783" s="40" t="str">
        <f>VLOOKUP(A783,СПРАВОЧНИК!B:D,2,0)</f>
        <v>ЯПОНИЯ</v>
      </c>
      <c r="J783" s="40" t="str">
        <f>VLOOKUP(A783,СПРАВОЧНИК!B:D,3,0)</f>
        <v>ИНОМАРКИ</v>
      </c>
    </row>
    <row r="784" spans="1:10" x14ac:dyDescent="0.25">
      <c r="A784" s="65" t="s">
        <v>515</v>
      </c>
      <c r="B784" s="65" t="s">
        <v>517</v>
      </c>
      <c r="C784" s="65" t="s">
        <v>778</v>
      </c>
      <c r="D784" s="40">
        <v>2290000</v>
      </c>
      <c r="E784" s="40">
        <v>29</v>
      </c>
      <c r="F784" s="40">
        <v>66410000</v>
      </c>
      <c r="G784" s="40">
        <v>810</v>
      </c>
      <c r="H784" s="40">
        <v>1834055512</v>
      </c>
      <c r="I784" s="40" t="str">
        <f>VLOOKUP(A784,СПРАВОЧНИК!B:D,2,0)</f>
        <v>ЯПОНИЯ</v>
      </c>
      <c r="J784" s="40" t="str">
        <f>VLOOKUP(A784,СПРАВОЧНИК!B:D,3,0)</f>
        <v>ИНОМАРКИ</v>
      </c>
    </row>
    <row r="785" spans="1:10" x14ac:dyDescent="0.25">
      <c r="A785" s="65" t="s">
        <v>515</v>
      </c>
      <c r="B785" s="65" t="s">
        <v>518</v>
      </c>
      <c r="C785" s="65" t="s">
        <v>776</v>
      </c>
      <c r="D785" s="40">
        <v>0</v>
      </c>
      <c r="E785" s="40"/>
      <c r="F785" s="40"/>
      <c r="G785" s="40">
        <v>1</v>
      </c>
      <c r="H785" s="40">
        <v>1490000</v>
      </c>
      <c r="I785" s="40" t="str">
        <f>VLOOKUP(A785,СПРАВОЧНИК!B:D,2,0)</f>
        <v>ЯПОНИЯ</v>
      </c>
      <c r="J785" s="40" t="str">
        <f>VLOOKUP(A785,СПРАВОЧНИК!B:D,3,0)</f>
        <v>ИНОМАРКИ</v>
      </c>
    </row>
    <row r="786" spans="1:10" x14ac:dyDescent="0.25">
      <c r="A786" s="65" t="s">
        <v>515</v>
      </c>
      <c r="B786" s="65" t="s">
        <v>519</v>
      </c>
      <c r="C786" s="65" t="s">
        <v>773</v>
      </c>
      <c r="D786" s="40">
        <v>2450000</v>
      </c>
      <c r="E786" s="40">
        <v>2</v>
      </c>
      <c r="F786" s="40">
        <v>4900000</v>
      </c>
      <c r="G786" s="40">
        <v>5</v>
      </c>
      <c r="H786" s="40">
        <v>12122660</v>
      </c>
      <c r="I786" s="40" t="str">
        <f>VLOOKUP(A786,СПРАВОЧНИК!B:D,2,0)</f>
        <v>ЯПОНИЯ</v>
      </c>
      <c r="J786" s="40" t="str">
        <f>VLOOKUP(A786,СПРАВОЧНИК!B:D,3,0)</f>
        <v>ИНОМАРКИ</v>
      </c>
    </row>
    <row r="787" spans="1:10" x14ac:dyDescent="0.25">
      <c r="A787" s="65" t="s">
        <v>515</v>
      </c>
      <c r="B787" s="65" t="s">
        <v>520</v>
      </c>
      <c r="C787" s="65" t="s">
        <v>773</v>
      </c>
      <c r="D787" s="40">
        <v>0</v>
      </c>
      <c r="E787" s="40"/>
      <c r="F787" s="40"/>
      <c r="G787" s="40">
        <v>6</v>
      </c>
      <c r="H787" s="40">
        <v>8253880</v>
      </c>
      <c r="I787" s="40" t="str">
        <f>VLOOKUP(A787,СПРАВОЧНИК!B:D,2,0)</f>
        <v>ЯПОНИЯ</v>
      </c>
      <c r="J787" s="40" t="str">
        <f>VLOOKUP(A787,СПРАВОЧНИК!B:D,3,0)</f>
        <v>ИНОМАРКИ</v>
      </c>
    </row>
    <row r="788" spans="1:10" x14ac:dyDescent="0.25">
      <c r="A788" s="65" t="s">
        <v>515</v>
      </c>
      <c r="B788" s="65" t="s">
        <v>521</v>
      </c>
      <c r="C788" s="65" t="s">
        <v>814</v>
      </c>
      <c r="D788" s="40">
        <v>0</v>
      </c>
      <c r="E788" s="41"/>
      <c r="F788" s="41"/>
      <c r="G788" s="40">
        <v>1</v>
      </c>
      <c r="H788" s="40">
        <v>948000</v>
      </c>
      <c r="I788" s="40" t="str">
        <f>VLOOKUP(A788,СПРАВОЧНИК!B:D,2,0)</f>
        <v>ЯПОНИЯ</v>
      </c>
      <c r="J788" s="40" t="str">
        <f>VLOOKUP(A788,СПРАВОЧНИК!B:D,3,0)</f>
        <v>ИНОМАРКИ</v>
      </c>
    </row>
    <row r="789" spans="1:10" x14ac:dyDescent="0.25">
      <c r="A789" s="65" t="s">
        <v>515</v>
      </c>
      <c r="B789" s="65" t="s">
        <v>522</v>
      </c>
      <c r="C789" s="65" t="s">
        <v>773</v>
      </c>
      <c r="D789" s="40">
        <v>2579000</v>
      </c>
      <c r="E789" s="41">
        <v>15</v>
      </c>
      <c r="F789" s="41">
        <v>38685000</v>
      </c>
      <c r="G789" s="40">
        <v>173</v>
      </c>
      <c r="H789" s="40">
        <v>438767000</v>
      </c>
      <c r="I789" s="40" t="str">
        <f>VLOOKUP(A789,СПРАВОЧНИК!B:D,2,0)</f>
        <v>ЯПОНИЯ</v>
      </c>
      <c r="J789" s="40" t="str">
        <f>VLOOKUP(A789,СПРАВОЧНИК!B:D,3,0)</f>
        <v>ИНОМАРКИ</v>
      </c>
    </row>
    <row r="790" spans="1:10" x14ac:dyDescent="0.25">
      <c r="A790" s="65" t="s">
        <v>515</v>
      </c>
      <c r="B790" s="65" t="s">
        <v>523</v>
      </c>
      <c r="C790" s="65" t="s">
        <v>811</v>
      </c>
      <c r="D790" s="40">
        <v>1454000</v>
      </c>
      <c r="E790" s="40">
        <v>5</v>
      </c>
      <c r="F790" s="40">
        <v>7270000</v>
      </c>
      <c r="G790" s="40">
        <v>25</v>
      </c>
      <c r="H790" s="40">
        <v>36037132</v>
      </c>
      <c r="I790" s="40" t="str">
        <f>VLOOKUP(A790,СПРАВОЧНИК!B:D,2,0)</f>
        <v>ЯПОНИЯ</v>
      </c>
      <c r="J790" s="40" t="str">
        <f>VLOOKUP(A790,СПРАВОЧНИК!B:D,3,0)</f>
        <v>ИНОМАРКИ</v>
      </c>
    </row>
    <row r="791" spans="1:10" x14ac:dyDescent="0.25">
      <c r="A791" s="65" t="s">
        <v>515</v>
      </c>
      <c r="B791" s="65" t="s">
        <v>524</v>
      </c>
      <c r="C791" s="65" t="s">
        <v>814</v>
      </c>
      <c r="D791" s="40">
        <v>2350000</v>
      </c>
      <c r="E791" s="40">
        <v>3</v>
      </c>
      <c r="F791" s="40">
        <v>7050000</v>
      </c>
      <c r="G791" s="40">
        <v>77</v>
      </c>
      <c r="H791" s="40">
        <v>155692930</v>
      </c>
      <c r="I791" s="40" t="str">
        <f>VLOOKUP(A791,СПРАВОЧНИК!B:D,2,0)</f>
        <v>ЯПОНИЯ</v>
      </c>
      <c r="J791" s="40" t="str">
        <f>VLOOKUP(A791,СПРАВОЧНИК!B:D,3,0)</f>
        <v>ИНОМАРКИ</v>
      </c>
    </row>
    <row r="792" spans="1:10" x14ac:dyDescent="0.25">
      <c r="A792" s="65" t="s">
        <v>515</v>
      </c>
      <c r="B792" s="65" t="s">
        <v>525</v>
      </c>
      <c r="C792" s="65" t="s">
        <v>814</v>
      </c>
      <c r="D792" s="40">
        <v>0</v>
      </c>
      <c r="E792" s="41"/>
      <c r="F792" s="41"/>
      <c r="G792" s="40">
        <v>14</v>
      </c>
      <c r="H792" s="40">
        <v>24912912</v>
      </c>
      <c r="I792" s="40" t="str">
        <f>VLOOKUP(A792,СПРАВОЧНИК!B:D,2,0)</f>
        <v>ЯПОНИЯ</v>
      </c>
      <c r="J792" s="40" t="str">
        <f>VLOOKUP(A792,СПРАВОЧНИК!B:D,3,0)</f>
        <v>ИНОМАРКИ</v>
      </c>
    </row>
    <row r="793" spans="1:10" x14ac:dyDescent="0.25">
      <c r="A793" s="65" t="s">
        <v>515</v>
      </c>
      <c r="B793" s="65" t="s">
        <v>1132</v>
      </c>
      <c r="C793" s="65" t="s">
        <v>773</v>
      </c>
      <c r="D793" s="40">
        <v>3150000</v>
      </c>
      <c r="E793" s="41">
        <v>3</v>
      </c>
      <c r="F793" s="41">
        <v>9450000</v>
      </c>
      <c r="G793" s="40">
        <v>5</v>
      </c>
      <c r="H793" s="40">
        <v>15750000</v>
      </c>
      <c r="I793" s="40" t="str">
        <f>VLOOKUP(A793,СПРАВОЧНИК!B:D,2,0)</f>
        <v>ЯПОНИЯ</v>
      </c>
      <c r="J793" s="40" t="str">
        <f>VLOOKUP(A793,СПРАВОЧНИК!B:D,3,0)</f>
        <v>ИНОМАРКИ</v>
      </c>
    </row>
    <row r="794" spans="1:10" x14ac:dyDescent="0.25">
      <c r="A794" s="65" t="s">
        <v>515</v>
      </c>
      <c r="B794" s="65" t="s">
        <v>526</v>
      </c>
      <c r="C794" s="65" t="s">
        <v>811</v>
      </c>
      <c r="D794" s="40">
        <v>1454000</v>
      </c>
      <c r="E794" s="41">
        <v>2</v>
      </c>
      <c r="F794" s="41">
        <v>2908000</v>
      </c>
      <c r="G794" s="40">
        <v>7</v>
      </c>
      <c r="H794" s="40">
        <v>9938000</v>
      </c>
      <c r="I794" s="40" t="str">
        <f>VLOOKUP(A794,СПРАВОЧНИК!B:D,2,0)</f>
        <v>ЯПОНИЯ</v>
      </c>
      <c r="J794" s="40" t="str">
        <f>VLOOKUP(A794,СПРАВОЧНИК!B:D,3,0)</f>
        <v>ИНОМАРКИ</v>
      </c>
    </row>
    <row r="795" spans="1:10" x14ac:dyDescent="0.25">
      <c r="A795" s="65" t="s">
        <v>515</v>
      </c>
      <c r="B795" s="65" t="s">
        <v>527</v>
      </c>
      <c r="C795" s="65" t="s">
        <v>814</v>
      </c>
      <c r="D795" s="40">
        <v>1650000</v>
      </c>
      <c r="E795" s="40">
        <v>4</v>
      </c>
      <c r="F795" s="40">
        <v>6600000</v>
      </c>
      <c r="G795" s="40">
        <v>125</v>
      </c>
      <c r="H795" s="40">
        <v>103222000</v>
      </c>
      <c r="I795" s="40" t="str">
        <f>VLOOKUP(A795,СПРАВОЧНИК!B:D,2,0)</f>
        <v>ЯПОНИЯ</v>
      </c>
      <c r="J795" s="40" t="str">
        <f>VLOOKUP(A795,СПРАВОЧНИК!B:D,3,0)</f>
        <v>ИНОМАРКИ</v>
      </c>
    </row>
    <row r="796" spans="1:10" x14ac:dyDescent="0.25">
      <c r="A796" s="65" t="s">
        <v>515</v>
      </c>
      <c r="B796" s="65" t="s">
        <v>528</v>
      </c>
      <c r="C796" s="65" t="s">
        <v>773</v>
      </c>
      <c r="D796" s="40">
        <v>0</v>
      </c>
      <c r="E796" s="40"/>
      <c r="F796" s="40"/>
      <c r="G796" s="40">
        <v>6</v>
      </c>
      <c r="H796" s="40">
        <v>13854000</v>
      </c>
      <c r="I796" s="40" t="str">
        <f>VLOOKUP(A796,СПРАВОЧНИК!B:D,2,0)</f>
        <v>ЯПОНИЯ</v>
      </c>
      <c r="J796" s="40" t="str">
        <f>VLOOKUP(A796,СПРАВОЧНИК!B:D,3,0)</f>
        <v>ИНОМАРКИ</v>
      </c>
    </row>
    <row r="797" spans="1:10" x14ac:dyDescent="0.25">
      <c r="A797" s="65" t="s">
        <v>515</v>
      </c>
      <c r="B797" s="65" t="s">
        <v>529</v>
      </c>
      <c r="C797" s="65" t="s">
        <v>773</v>
      </c>
      <c r="D797" s="40">
        <v>0</v>
      </c>
      <c r="E797" s="41"/>
      <c r="F797" s="41"/>
      <c r="G797" s="40">
        <v>5</v>
      </c>
      <c r="H797" s="40">
        <v>8651000</v>
      </c>
      <c r="I797" s="40" t="str">
        <f>VLOOKUP(A797,СПРАВОЧНИК!B:D,2,0)</f>
        <v>ЯПОНИЯ</v>
      </c>
      <c r="J797" s="40" t="str">
        <f>VLOOKUP(A797,СПРАВОЧНИК!B:D,3,0)</f>
        <v>ИНОМАРКИ</v>
      </c>
    </row>
    <row r="798" spans="1:10" x14ac:dyDescent="0.25">
      <c r="A798" s="65" t="s">
        <v>1159</v>
      </c>
      <c r="B798" s="65" t="s">
        <v>1160</v>
      </c>
      <c r="C798" s="65" t="s">
        <v>773</v>
      </c>
      <c r="D798" s="40">
        <v>2588340</v>
      </c>
      <c r="E798" s="41">
        <v>35</v>
      </c>
      <c r="F798" s="41">
        <v>90591900</v>
      </c>
      <c r="G798" s="40">
        <v>35</v>
      </c>
      <c r="H798" s="40">
        <v>90591900</v>
      </c>
      <c r="I798" s="40" t="str">
        <f>VLOOKUP(A798,СПРАВОЧНИК!B:D,2,0)</f>
        <v>КИТАЙ</v>
      </c>
      <c r="J798" s="40" t="str">
        <f>VLOOKUP(A798,СПРАВОЧНИК!B:D,3,0)</f>
        <v>ИНОМАРКИ</v>
      </c>
    </row>
    <row r="799" spans="1:10" x14ac:dyDescent="0.25">
      <c r="A799" s="65" t="s">
        <v>530</v>
      </c>
      <c r="B799" s="65" t="s">
        <v>531</v>
      </c>
      <c r="C799" s="65" t="s">
        <v>773</v>
      </c>
      <c r="D799" s="40">
        <v>4099000</v>
      </c>
      <c r="E799" s="40">
        <v>1446</v>
      </c>
      <c r="F799" s="40">
        <v>5927154000</v>
      </c>
      <c r="G799" s="40">
        <v>6861</v>
      </c>
      <c r="H799" s="40">
        <v>27306336000</v>
      </c>
      <c r="I799" s="40" t="str">
        <f>VLOOKUP(A799,СПРАВОЧНИК!B:D,2,0)</f>
        <v>КИТАЙ</v>
      </c>
      <c r="J799" s="40" t="str">
        <f>VLOOKUP(A799,СПРАВОЧНИК!B:D,3,0)</f>
        <v>ИНОМАРКИ</v>
      </c>
    </row>
    <row r="800" spans="1:10" x14ac:dyDescent="0.25">
      <c r="A800" s="65" t="s">
        <v>530</v>
      </c>
      <c r="B800" s="65" t="s">
        <v>1161</v>
      </c>
      <c r="C800" s="65" t="s">
        <v>773</v>
      </c>
      <c r="D800" s="40">
        <v>5711900</v>
      </c>
      <c r="E800" s="41">
        <v>1</v>
      </c>
      <c r="F800" s="41">
        <v>5711900</v>
      </c>
      <c r="G800" s="40">
        <v>1</v>
      </c>
      <c r="H800" s="40">
        <v>5711900</v>
      </c>
      <c r="I800" s="40" t="str">
        <f>VLOOKUP(A800,СПРАВОЧНИК!B:D,2,0)</f>
        <v>КИТАЙ</v>
      </c>
      <c r="J800" s="40" t="str">
        <f>VLOOKUP(A800,СПРАВОЧНИК!B:D,3,0)</f>
        <v>ИНОМАРКИ</v>
      </c>
    </row>
    <row r="801" spans="1:10" x14ac:dyDescent="0.25">
      <c r="A801" s="65" t="s">
        <v>530</v>
      </c>
      <c r="B801" s="65" t="s">
        <v>532</v>
      </c>
      <c r="C801" s="65" t="s">
        <v>773</v>
      </c>
      <c r="D801" s="40">
        <v>6299000</v>
      </c>
      <c r="E801" s="40">
        <v>1111</v>
      </c>
      <c r="F801" s="40">
        <v>6998189000</v>
      </c>
      <c r="G801" s="40">
        <v>6248</v>
      </c>
      <c r="H801" s="40">
        <v>37849552000</v>
      </c>
      <c r="I801" s="40" t="str">
        <f>VLOOKUP(A801,СПРАВОЧНИК!B:D,2,0)</f>
        <v>КИТАЙ</v>
      </c>
      <c r="J801" s="40" t="str">
        <f>VLOOKUP(A801,СПРАВОЧНИК!B:D,3,0)</f>
        <v>ИНОМАРКИ</v>
      </c>
    </row>
    <row r="802" spans="1:10" x14ac:dyDescent="0.25">
      <c r="A802" s="65" t="s">
        <v>533</v>
      </c>
      <c r="B802" s="65" t="s">
        <v>534</v>
      </c>
      <c r="C802" s="65" t="s">
        <v>775</v>
      </c>
      <c r="D802" s="40">
        <v>6201667</v>
      </c>
      <c r="E802" s="40">
        <v>33</v>
      </c>
      <c r="F802" s="40">
        <v>204655011</v>
      </c>
      <c r="G802" s="40">
        <v>283</v>
      </c>
      <c r="H802" s="40">
        <v>1127634189</v>
      </c>
      <c r="I802" s="40" t="str">
        <f>VLOOKUP(A802,СПРАВОЧНИК!B:D,2,0)</f>
        <v>США</v>
      </c>
      <c r="J802" s="40" t="str">
        <f>VLOOKUP(A802,СПРАВОЧНИК!B:D,3,0)</f>
        <v>ИНОМАРКИ</v>
      </c>
    </row>
    <row r="803" spans="1:10" x14ac:dyDescent="0.25">
      <c r="A803" s="65" t="s">
        <v>533</v>
      </c>
      <c r="B803" s="65" t="s">
        <v>535</v>
      </c>
      <c r="C803" s="65" t="s">
        <v>776</v>
      </c>
      <c r="D803" s="40">
        <v>17340000</v>
      </c>
      <c r="E803" s="40">
        <v>1</v>
      </c>
      <c r="F803" s="40">
        <v>17340000</v>
      </c>
      <c r="G803" s="40">
        <v>67</v>
      </c>
      <c r="H803" s="40">
        <v>697087861</v>
      </c>
      <c r="I803" s="40" t="str">
        <f>VLOOKUP(A803,СПРАВОЧНИК!B:D,2,0)</f>
        <v>США</v>
      </c>
      <c r="J803" s="40" t="str">
        <f>VLOOKUP(A803,СПРАВОЧНИК!B:D,3,0)</f>
        <v>ИНОМАРКИ</v>
      </c>
    </row>
    <row r="804" spans="1:10" x14ac:dyDescent="0.25">
      <c r="A804" s="65" t="s">
        <v>533</v>
      </c>
      <c r="B804" s="65" t="s">
        <v>536</v>
      </c>
      <c r="C804" s="65" t="s">
        <v>773</v>
      </c>
      <c r="D804" s="40">
        <v>18174000</v>
      </c>
      <c r="E804" s="40">
        <v>6</v>
      </c>
      <c r="F804" s="40">
        <v>109044000</v>
      </c>
      <c r="G804" s="40">
        <v>147</v>
      </c>
      <c r="H804" s="40">
        <v>2017361000</v>
      </c>
      <c r="I804" s="40" t="str">
        <f>VLOOKUP(A804,СПРАВОЧНИК!B:D,2,0)</f>
        <v>США</v>
      </c>
      <c r="J804" s="40" t="str">
        <f>VLOOKUP(A804,СПРАВОЧНИК!B:D,3,0)</f>
        <v>ИНОМАРКИ</v>
      </c>
    </row>
    <row r="805" spans="1:10" x14ac:dyDescent="0.25">
      <c r="A805" s="65" t="s">
        <v>533</v>
      </c>
      <c r="B805" s="65" t="s">
        <v>537</v>
      </c>
      <c r="C805" s="65" t="s">
        <v>773</v>
      </c>
      <c r="D805" s="40">
        <v>8796667</v>
      </c>
      <c r="E805" s="40">
        <v>37</v>
      </c>
      <c r="F805" s="40">
        <v>325476679</v>
      </c>
      <c r="G805" s="40">
        <v>771</v>
      </c>
      <c r="H805" s="40">
        <v>4105152580</v>
      </c>
      <c r="I805" s="40" t="str">
        <f>VLOOKUP(A805,СПРАВОЧНИК!B:D,2,0)</f>
        <v>США</v>
      </c>
      <c r="J805" s="40" t="str">
        <f>VLOOKUP(A805,СПРАВОЧНИК!B:D,3,0)</f>
        <v>ИНОМАРКИ</v>
      </c>
    </row>
    <row r="806" spans="1:10" x14ac:dyDescent="0.25">
      <c r="A806" s="65" t="s">
        <v>538</v>
      </c>
      <c r="B806" s="65" t="s">
        <v>539</v>
      </c>
      <c r="C806" s="65" t="s">
        <v>809</v>
      </c>
      <c r="D806" s="40">
        <v>9328000</v>
      </c>
      <c r="E806" s="41">
        <v>3</v>
      </c>
      <c r="F806" s="41">
        <v>27984000</v>
      </c>
      <c r="G806" s="40">
        <v>50</v>
      </c>
      <c r="H806" s="40">
        <v>408347000</v>
      </c>
      <c r="I806" s="40" t="str">
        <f>VLOOKUP(A806,СПРАВОЧНИК!B:D,2,0)</f>
        <v>ЯПОНИЯ</v>
      </c>
      <c r="J806" s="40" t="str">
        <f>VLOOKUP(A806,СПРАВОЧНИК!B:D,3,0)</f>
        <v>ИНОМАРКИ</v>
      </c>
    </row>
    <row r="807" spans="1:10" x14ac:dyDescent="0.25">
      <c r="A807" s="65" t="s">
        <v>538</v>
      </c>
      <c r="B807" s="65" t="s">
        <v>851</v>
      </c>
      <c r="C807" s="65" t="s">
        <v>814</v>
      </c>
      <c r="D807" s="40">
        <v>2564000</v>
      </c>
      <c r="E807" s="40">
        <v>1</v>
      </c>
      <c r="F807" s="40">
        <v>2564000</v>
      </c>
      <c r="G807" s="40">
        <v>13</v>
      </c>
      <c r="H807" s="40">
        <v>23724000</v>
      </c>
      <c r="I807" s="40" t="str">
        <f>VLOOKUP(A807,СПРАВОЧНИК!B:D,2,0)</f>
        <v>ЯПОНИЯ</v>
      </c>
      <c r="J807" s="40" t="str">
        <f>VLOOKUP(A807,СПРАВОЧНИК!B:D,3,0)</f>
        <v>ИНОМАРКИ</v>
      </c>
    </row>
    <row r="808" spans="1:10" x14ac:dyDescent="0.25">
      <c r="A808" s="65" t="s">
        <v>538</v>
      </c>
      <c r="B808" s="65" t="s">
        <v>540</v>
      </c>
      <c r="C808" s="65" t="s">
        <v>774</v>
      </c>
      <c r="D808" s="40">
        <v>7405000</v>
      </c>
      <c r="E808" s="40">
        <v>93</v>
      </c>
      <c r="F808" s="40">
        <v>688665000</v>
      </c>
      <c r="G808" s="40">
        <v>823</v>
      </c>
      <c r="H808" s="40">
        <v>6081610658</v>
      </c>
      <c r="I808" s="40" t="str">
        <f>VLOOKUP(A808,СПРАВОЧНИК!B:D,2,0)</f>
        <v>ЯПОНИЯ</v>
      </c>
      <c r="J808" s="40" t="str">
        <f>VLOOKUP(A808,СПРАВОЧНИК!B:D,3,0)</f>
        <v>ИНОМАРКИ</v>
      </c>
    </row>
    <row r="809" spans="1:10" x14ac:dyDescent="0.25">
      <c r="A809" s="65" t="s">
        <v>538</v>
      </c>
      <c r="B809" s="65" t="s">
        <v>852</v>
      </c>
      <c r="C809" s="65" t="s">
        <v>809</v>
      </c>
      <c r="D809" s="40">
        <v>2455000</v>
      </c>
      <c r="E809" s="40">
        <v>2</v>
      </c>
      <c r="F809" s="40">
        <v>4910000</v>
      </c>
      <c r="G809" s="40">
        <v>4</v>
      </c>
      <c r="H809" s="40">
        <v>9710000</v>
      </c>
      <c r="I809" s="40" t="str">
        <f>VLOOKUP(A809,СПРАВОЧНИК!B:D,2,0)</f>
        <v>ЯПОНИЯ</v>
      </c>
      <c r="J809" s="40" t="str">
        <f>VLOOKUP(A809,СПРАВОЧНИК!B:D,3,0)</f>
        <v>ИНОМАРКИ</v>
      </c>
    </row>
    <row r="810" spans="1:10" x14ac:dyDescent="0.25">
      <c r="A810" s="65" t="s">
        <v>538</v>
      </c>
      <c r="B810" s="65" t="s">
        <v>853</v>
      </c>
      <c r="C810" s="65" t="s">
        <v>811</v>
      </c>
      <c r="D810" s="40">
        <v>0</v>
      </c>
      <c r="E810" s="41"/>
      <c r="F810" s="41"/>
      <c r="G810" s="40">
        <v>2</v>
      </c>
      <c r="H810" s="40">
        <v>3810000</v>
      </c>
      <c r="I810" s="40" t="str">
        <f>VLOOKUP(A810,СПРАВОЧНИК!B:D,2,0)</f>
        <v>ЯПОНИЯ</v>
      </c>
      <c r="J810" s="40" t="str">
        <f>VLOOKUP(A810,СПРАВОЧНИК!B:D,3,0)</f>
        <v>ИНОМАРКИ</v>
      </c>
    </row>
    <row r="811" spans="1:10" x14ac:dyDescent="0.25">
      <c r="A811" s="65" t="s">
        <v>538</v>
      </c>
      <c r="B811" s="65" t="s">
        <v>541</v>
      </c>
      <c r="C811" s="65" t="s">
        <v>775</v>
      </c>
      <c r="D811" s="40">
        <v>4330335</v>
      </c>
      <c r="E811" s="40">
        <v>434</v>
      </c>
      <c r="F811" s="40">
        <v>1879365390</v>
      </c>
      <c r="G811" s="40">
        <v>6462</v>
      </c>
      <c r="H811" s="40">
        <v>22815483162</v>
      </c>
      <c r="I811" s="40" t="str">
        <f>VLOOKUP(A811,СПРАВОЧНИК!B:D,2,0)</f>
        <v>ЯПОНИЯ</v>
      </c>
      <c r="J811" s="40" t="str">
        <f>VLOOKUP(A811,СПРАВОЧНИК!B:D,3,0)</f>
        <v>ИНОМАРКИ</v>
      </c>
    </row>
    <row r="812" spans="1:10" x14ac:dyDescent="0.25">
      <c r="A812" s="65" t="s">
        <v>538</v>
      </c>
      <c r="B812" s="65" t="s">
        <v>542</v>
      </c>
      <c r="C812" s="65" t="s">
        <v>773</v>
      </c>
      <c r="D812" s="40">
        <v>3664154</v>
      </c>
      <c r="E812" s="40">
        <v>16</v>
      </c>
      <c r="F812" s="40">
        <v>58626464</v>
      </c>
      <c r="G812" s="40">
        <v>237</v>
      </c>
      <c r="H812" s="40">
        <v>697889206</v>
      </c>
      <c r="I812" s="40" t="str">
        <f>VLOOKUP(A812,СПРАВОЧНИК!B:D,2,0)</f>
        <v>ЯПОНИЯ</v>
      </c>
      <c r="J812" s="40" t="str">
        <f>VLOOKUP(A812,СПРАВОЧНИК!B:D,3,0)</f>
        <v>ИНОМАРКИ</v>
      </c>
    </row>
    <row r="813" spans="1:10" x14ac:dyDescent="0.25">
      <c r="A813" s="65" t="s">
        <v>538</v>
      </c>
      <c r="B813" s="65" t="s">
        <v>543</v>
      </c>
      <c r="C813" s="65" t="s">
        <v>778</v>
      </c>
      <c r="D813" s="40">
        <v>3034013</v>
      </c>
      <c r="E813" s="40">
        <v>94</v>
      </c>
      <c r="F813" s="40">
        <v>285197222</v>
      </c>
      <c r="G813" s="40">
        <v>1193</v>
      </c>
      <c r="H813" s="40">
        <v>2745207942</v>
      </c>
      <c r="I813" s="40" t="str">
        <f>VLOOKUP(A813,СПРАВОЧНИК!B:D,2,0)</f>
        <v>ЯПОНИЯ</v>
      </c>
      <c r="J813" s="40" t="str">
        <f>VLOOKUP(A813,СПРАВОЧНИК!B:D,3,0)</f>
        <v>ИНОМАРКИ</v>
      </c>
    </row>
    <row r="814" spans="1:10" x14ac:dyDescent="0.25">
      <c r="A814" s="65" t="s">
        <v>538</v>
      </c>
      <c r="B814" s="65" t="s">
        <v>854</v>
      </c>
      <c r="C814" s="65" t="s">
        <v>776</v>
      </c>
      <c r="D814" s="40">
        <v>8483333</v>
      </c>
      <c r="E814" s="40">
        <v>5</v>
      </c>
      <c r="F814" s="40">
        <v>42416665</v>
      </c>
      <c r="G814" s="40">
        <v>45</v>
      </c>
      <c r="H814" s="40">
        <v>341893665</v>
      </c>
      <c r="I814" s="40" t="str">
        <f>VLOOKUP(A814,СПРАВОЧНИК!B:D,2,0)</f>
        <v>ЯПОНИЯ</v>
      </c>
      <c r="J814" s="40" t="str">
        <f>VLOOKUP(A814,СПРАВОЧНИК!B:D,3,0)</f>
        <v>ИНОМАРКИ</v>
      </c>
    </row>
    <row r="815" spans="1:10" x14ac:dyDescent="0.25">
      <c r="A815" s="65" t="s">
        <v>538</v>
      </c>
      <c r="B815" s="65" t="s">
        <v>855</v>
      </c>
      <c r="C815" s="65" t="s">
        <v>809</v>
      </c>
      <c r="D815" s="40">
        <v>0</v>
      </c>
      <c r="E815" s="40"/>
      <c r="F815" s="40"/>
      <c r="G815" s="40">
        <v>3</v>
      </c>
      <c r="H815" s="40">
        <v>8354000</v>
      </c>
      <c r="I815" s="40" t="str">
        <f>VLOOKUP(A815,СПРАВОЧНИК!B:D,2,0)</f>
        <v>ЯПОНИЯ</v>
      </c>
      <c r="J815" s="40" t="str">
        <f>VLOOKUP(A815,СПРАВОЧНИК!B:D,3,0)</f>
        <v>ИНОМАРКИ</v>
      </c>
    </row>
    <row r="816" spans="1:10" x14ac:dyDescent="0.25">
      <c r="A816" s="65" t="s">
        <v>538</v>
      </c>
      <c r="B816" s="65" t="s">
        <v>544</v>
      </c>
      <c r="C816" s="65" t="s">
        <v>773</v>
      </c>
      <c r="D816" s="40">
        <v>6950000</v>
      </c>
      <c r="E816" s="40">
        <v>2</v>
      </c>
      <c r="F816" s="40">
        <v>13900000</v>
      </c>
      <c r="G816" s="40">
        <v>229</v>
      </c>
      <c r="H816" s="40">
        <v>1334908280</v>
      </c>
      <c r="I816" s="40" t="str">
        <f>VLOOKUP(A816,СПРАВОЧНИК!B:D,2,0)</f>
        <v>ЯПОНИЯ</v>
      </c>
      <c r="J816" s="40" t="str">
        <f>VLOOKUP(A816,СПРАВОЧНИК!B:D,3,0)</f>
        <v>ИНОМАРКИ</v>
      </c>
    </row>
    <row r="817" spans="1:10" x14ac:dyDescent="0.25">
      <c r="A817" s="65" t="s">
        <v>538</v>
      </c>
      <c r="B817" s="65" t="s">
        <v>545</v>
      </c>
      <c r="C817" s="65" t="s">
        <v>773</v>
      </c>
      <c r="D817" s="40">
        <v>6239552</v>
      </c>
      <c r="E817" s="40">
        <v>30</v>
      </c>
      <c r="F817" s="40">
        <v>187186560</v>
      </c>
      <c r="G817" s="40">
        <v>562</v>
      </c>
      <c r="H817" s="40">
        <v>2613632796</v>
      </c>
      <c r="I817" s="40" t="str">
        <f>VLOOKUP(A817,СПРАВОЧНИК!B:D,2,0)</f>
        <v>ЯПОНИЯ</v>
      </c>
      <c r="J817" s="40" t="str">
        <f>VLOOKUP(A817,СПРАВОЧНИК!B:D,3,0)</f>
        <v>ИНОМАРКИ</v>
      </c>
    </row>
    <row r="818" spans="1:10" x14ac:dyDescent="0.25">
      <c r="A818" s="65" t="s">
        <v>538</v>
      </c>
      <c r="B818" s="65" t="s">
        <v>856</v>
      </c>
      <c r="C818" s="65" t="s">
        <v>776</v>
      </c>
      <c r="D818" s="40">
        <v>0</v>
      </c>
      <c r="E818" s="40"/>
      <c r="F818" s="40"/>
      <c r="G818" s="40">
        <v>6</v>
      </c>
      <c r="H818" s="40">
        <v>13302000</v>
      </c>
      <c r="I818" s="40" t="str">
        <f>VLOOKUP(A818,СПРАВОЧНИК!B:D,2,0)</f>
        <v>ЯПОНИЯ</v>
      </c>
      <c r="J818" s="40" t="str">
        <f>VLOOKUP(A818,СПРАВОЧНИК!B:D,3,0)</f>
        <v>ИНОМАРКИ</v>
      </c>
    </row>
    <row r="819" spans="1:10" x14ac:dyDescent="0.25">
      <c r="A819" s="65" t="s">
        <v>538</v>
      </c>
      <c r="B819" s="65" t="s">
        <v>546</v>
      </c>
      <c r="C819" s="65" t="s">
        <v>809</v>
      </c>
      <c r="D819" s="40">
        <v>8500000</v>
      </c>
      <c r="E819" s="41">
        <v>3</v>
      </c>
      <c r="F819" s="41">
        <v>25500000</v>
      </c>
      <c r="G819" s="40">
        <v>50</v>
      </c>
      <c r="H819" s="40">
        <v>449619000</v>
      </c>
      <c r="I819" s="40" t="str">
        <f>VLOOKUP(A819,СПРАВОЧНИК!B:D,2,0)</f>
        <v>ЯПОНИЯ</v>
      </c>
      <c r="J819" s="40" t="str">
        <f>VLOOKUP(A819,СПРАВОЧНИК!B:D,3,0)</f>
        <v>ИНОМАРКИ</v>
      </c>
    </row>
    <row r="820" spans="1:10" x14ac:dyDescent="0.25">
      <c r="A820" s="65" t="s">
        <v>538</v>
      </c>
      <c r="B820" s="65" t="s">
        <v>547</v>
      </c>
      <c r="C820" s="65" t="s">
        <v>778</v>
      </c>
      <c r="D820" s="40">
        <v>0</v>
      </c>
      <c r="E820" s="41"/>
      <c r="F820" s="41"/>
      <c r="G820" s="40">
        <v>4</v>
      </c>
      <c r="H820" s="40">
        <v>8574000</v>
      </c>
      <c r="I820" s="40" t="str">
        <f>VLOOKUP(A820,СПРАВОЧНИК!B:D,2,0)</f>
        <v>ЯПОНИЯ</v>
      </c>
      <c r="J820" s="40" t="str">
        <f>VLOOKUP(A820,СПРАВОЧНИК!B:D,3,0)</f>
        <v>ИНОМАРКИ</v>
      </c>
    </row>
    <row r="821" spans="1:10" x14ac:dyDescent="0.25">
      <c r="A821" s="65" t="s">
        <v>538</v>
      </c>
      <c r="B821" s="65" t="s">
        <v>548</v>
      </c>
      <c r="C821" s="65" t="s">
        <v>773</v>
      </c>
      <c r="D821" s="40">
        <v>5105000</v>
      </c>
      <c r="E821" s="40">
        <v>8</v>
      </c>
      <c r="F821" s="40">
        <v>40840000</v>
      </c>
      <c r="G821" s="40">
        <v>165</v>
      </c>
      <c r="H821" s="40">
        <v>736307000</v>
      </c>
      <c r="I821" s="40" t="str">
        <f>VLOOKUP(A821,СПРАВОЧНИК!B:D,2,0)</f>
        <v>ЯПОНИЯ</v>
      </c>
      <c r="J821" s="40" t="str">
        <f>VLOOKUP(A821,СПРАВОЧНИК!B:D,3,0)</f>
        <v>ИНОМАРКИ</v>
      </c>
    </row>
    <row r="822" spans="1:10" x14ac:dyDescent="0.25">
      <c r="A822" s="65" t="s">
        <v>538</v>
      </c>
      <c r="B822" s="65" t="s">
        <v>549</v>
      </c>
      <c r="C822" s="65" t="s">
        <v>773</v>
      </c>
      <c r="D822" s="40">
        <v>7330612</v>
      </c>
      <c r="E822" s="40">
        <v>68</v>
      </c>
      <c r="F822" s="40">
        <v>498481616</v>
      </c>
      <c r="G822" s="40">
        <v>831</v>
      </c>
      <c r="H822" s="40">
        <v>4863930674</v>
      </c>
      <c r="I822" s="40" t="str">
        <f>VLOOKUP(A822,СПРАВОЧНИК!B:D,2,0)</f>
        <v>ЯПОНИЯ</v>
      </c>
      <c r="J822" s="40" t="str">
        <f>VLOOKUP(A822,СПРАВОЧНИК!B:D,3,0)</f>
        <v>ИНОМАРКИ</v>
      </c>
    </row>
    <row r="823" spans="1:10" x14ac:dyDescent="0.25">
      <c r="A823" s="65" t="s">
        <v>538</v>
      </c>
      <c r="B823" s="65" t="s">
        <v>857</v>
      </c>
      <c r="C823" s="65" t="s">
        <v>773</v>
      </c>
      <c r="D823" s="40">
        <v>2923500</v>
      </c>
      <c r="E823" s="40">
        <v>1</v>
      </c>
      <c r="F823" s="40">
        <v>2923500</v>
      </c>
      <c r="G823" s="40">
        <v>6</v>
      </c>
      <c r="H823" s="40">
        <v>20621500</v>
      </c>
      <c r="I823" s="40" t="str">
        <f>VLOOKUP(A823,СПРАВОЧНИК!B:D,2,0)</f>
        <v>ЯПОНИЯ</v>
      </c>
      <c r="J823" s="40" t="str">
        <f>VLOOKUP(A823,СПРАВОЧНИК!B:D,3,0)</f>
        <v>ИНОМАРКИ</v>
      </c>
    </row>
    <row r="824" spans="1:10" x14ac:dyDescent="0.25">
      <c r="A824" s="65" t="s">
        <v>538</v>
      </c>
      <c r="B824" s="65" t="s">
        <v>550</v>
      </c>
      <c r="C824" s="65" t="s">
        <v>773</v>
      </c>
      <c r="D824" s="40">
        <v>7323406</v>
      </c>
      <c r="E824" s="40">
        <v>168</v>
      </c>
      <c r="F824" s="40">
        <v>1230332208</v>
      </c>
      <c r="G824" s="40">
        <v>2697</v>
      </c>
      <c r="H824" s="40">
        <v>19728161026</v>
      </c>
      <c r="I824" s="40" t="str">
        <f>VLOOKUP(A824,СПРАВОЧНИК!B:D,2,0)</f>
        <v>ЯПОНИЯ</v>
      </c>
      <c r="J824" s="40" t="str">
        <f>VLOOKUP(A824,СПРАВОЧНИК!B:D,3,0)</f>
        <v>ИНОМАРКИ</v>
      </c>
    </row>
    <row r="825" spans="1:10" x14ac:dyDescent="0.25">
      <c r="A825" s="65" t="s">
        <v>538</v>
      </c>
      <c r="B825" s="65" t="s">
        <v>551</v>
      </c>
      <c r="C825" s="65" t="s">
        <v>773</v>
      </c>
      <c r="D825" s="40">
        <v>4854833</v>
      </c>
      <c r="E825" s="40">
        <v>202</v>
      </c>
      <c r="F825" s="40">
        <v>980676266</v>
      </c>
      <c r="G825" s="40">
        <v>3241</v>
      </c>
      <c r="H825" s="40">
        <v>15010770932</v>
      </c>
      <c r="I825" s="40" t="str">
        <f>VLOOKUP(A825,СПРАВОЧНИК!B:D,2,0)</f>
        <v>ЯПОНИЯ</v>
      </c>
      <c r="J825" s="40" t="str">
        <f>VLOOKUP(A825,СПРАВОЧНИК!B:D,3,0)</f>
        <v>ИНОМАРКИ</v>
      </c>
    </row>
    <row r="826" spans="1:10" x14ac:dyDescent="0.25">
      <c r="A826" s="65" t="s">
        <v>538</v>
      </c>
      <c r="B826" s="65" t="s">
        <v>552</v>
      </c>
      <c r="C826" s="65" t="s">
        <v>773</v>
      </c>
      <c r="D826" s="40">
        <v>0</v>
      </c>
      <c r="E826" s="41"/>
      <c r="F826" s="41"/>
      <c r="G826" s="40">
        <v>38</v>
      </c>
      <c r="H826" s="40">
        <v>212544490</v>
      </c>
      <c r="I826" s="40" t="str">
        <f>VLOOKUP(A826,СПРАВОЧНИК!B:D,2,0)</f>
        <v>ЯПОНИЯ</v>
      </c>
      <c r="J826" s="40" t="str">
        <f>VLOOKUP(A826,СПРАВОЧНИК!B:D,3,0)</f>
        <v>ИНОМАРКИ</v>
      </c>
    </row>
    <row r="827" spans="1:10" x14ac:dyDescent="0.25">
      <c r="A827" s="65" t="s">
        <v>538</v>
      </c>
      <c r="B827" s="65" t="s">
        <v>553</v>
      </c>
      <c r="C827" s="65" t="s">
        <v>778</v>
      </c>
      <c r="D827" s="40">
        <v>2562000</v>
      </c>
      <c r="E827" s="40">
        <v>2</v>
      </c>
      <c r="F827" s="40">
        <v>5124000</v>
      </c>
      <c r="G827" s="40">
        <v>28</v>
      </c>
      <c r="H827" s="40">
        <v>52669000</v>
      </c>
      <c r="I827" s="40" t="str">
        <f>VLOOKUP(A827,СПРАВОЧНИК!B:D,2,0)</f>
        <v>ЯПОНИЯ</v>
      </c>
      <c r="J827" s="40" t="str">
        <f>VLOOKUP(A827,СПРАВОЧНИК!B:D,3,0)</f>
        <v>ИНОМАРКИ</v>
      </c>
    </row>
    <row r="828" spans="1:10" x14ac:dyDescent="0.25">
      <c r="A828" s="65" t="s">
        <v>538</v>
      </c>
      <c r="B828" s="65" t="s">
        <v>858</v>
      </c>
      <c r="C828" s="65" t="s">
        <v>809</v>
      </c>
      <c r="D828" s="40">
        <v>0</v>
      </c>
      <c r="E828" s="41"/>
      <c r="F828" s="41"/>
      <c r="G828" s="40">
        <v>9</v>
      </c>
      <c r="H828" s="40">
        <v>29745000</v>
      </c>
      <c r="I828" s="40" t="str">
        <f>VLOOKUP(A828,СПРАВОЧНИК!B:D,2,0)</f>
        <v>ЯПОНИЯ</v>
      </c>
      <c r="J828" s="40" t="str">
        <f>VLOOKUP(A828,СПРАВОЧНИК!B:D,3,0)</f>
        <v>ИНОМАРКИ</v>
      </c>
    </row>
    <row r="829" spans="1:10" x14ac:dyDescent="0.25">
      <c r="A829" s="65" t="s">
        <v>538</v>
      </c>
      <c r="B829" s="65" t="s">
        <v>554</v>
      </c>
      <c r="C829" s="65" t="s">
        <v>814</v>
      </c>
      <c r="D829" s="40">
        <v>1486000</v>
      </c>
      <c r="E829" s="41">
        <v>3</v>
      </c>
      <c r="F829" s="41">
        <v>4458000</v>
      </c>
      <c r="G829" s="40">
        <v>12</v>
      </c>
      <c r="H829" s="40">
        <v>15414000</v>
      </c>
      <c r="I829" s="40" t="str">
        <f>VLOOKUP(A829,СПРАВОЧНИК!B:D,2,0)</f>
        <v>ЯПОНИЯ</v>
      </c>
      <c r="J829" s="40" t="str">
        <f>VLOOKUP(A829,СПРАВОЧНИК!B:D,3,0)</f>
        <v>ИНОМАРКИ</v>
      </c>
    </row>
    <row r="830" spans="1:10" x14ac:dyDescent="0.25">
      <c r="A830" s="65" t="s">
        <v>538</v>
      </c>
      <c r="B830" s="65" t="s">
        <v>859</v>
      </c>
      <c r="C830" s="65" t="s">
        <v>814</v>
      </c>
      <c r="D830" s="40">
        <v>0</v>
      </c>
      <c r="E830" s="40"/>
      <c r="F830" s="40"/>
      <c r="G830" s="40">
        <v>2</v>
      </c>
      <c r="H830" s="40">
        <v>2235000</v>
      </c>
      <c r="I830" s="40" t="str">
        <f>VLOOKUP(A830,СПРАВОЧНИК!B:D,2,0)</f>
        <v>ЯПОНИЯ</v>
      </c>
      <c r="J830" s="40" t="str">
        <f>VLOOKUP(A830,СПРАВОЧНИК!B:D,3,0)</f>
        <v>ИНОМАРКИ</v>
      </c>
    </row>
    <row r="831" spans="1:10" x14ac:dyDescent="0.25">
      <c r="A831" s="65" t="s">
        <v>538</v>
      </c>
      <c r="B831" s="65" t="s">
        <v>860</v>
      </c>
      <c r="C831" s="65" t="s">
        <v>775</v>
      </c>
      <c r="D831" s="40">
        <v>0</v>
      </c>
      <c r="E831" s="40"/>
      <c r="F831" s="40"/>
      <c r="G831" s="40">
        <v>1</v>
      </c>
      <c r="H831" s="40">
        <v>1790000</v>
      </c>
      <c r="I831" s="40" t="str">
        <f>VLOOKUP(A831,СПРАВОЧНИК!B:D,2,0)</f>
        <v>ЯПОНИЯ</v>
      </c>
      <c r="J831" s="40" t="str">
        <f>VLOOKUP(A831,СПРАВОЧНИК!B:D,3,0)</f>
        <v>ИНОМАРКИ</v>
      </c>
    </row>
    <row r="832" spans="1:10" x14ac:dyDescent="0.25">
      <c r="A832" s="65" t="s">
        <v>538</v>
      </c>
      <c r="B832" s="65" t="s">
        <v>555</v>
      </c>
      <c r="C832" s="65" t="s">
        <v>778</v>
      </c>
      <c r="D832" s="40">
        <v>3890000</v>
      </c>
      <c r="E832" s="40">
        <v>6</v>
      </c>
      <c r="F832" s="40">
        <v>23340000</v>
      </c>
      <c r="G832" s="40">
        <v>28</v>
      </c>
      <c r="H832" s="40">
        <v>101590000</v>
      </c>
      <c r="I832" s="40" t="str">
        <f>VLOOKUP(A832,СПРАВОЧНИК!B:D,2,0)</f>
        <v>ЯПОНИЯ</v>
      </c>
      <c r="J832" s="40" t="str">
        <f>VLOOKUP(A832,СПРАВОЧНИК!B:D,3,0)</f>
        <v>ИНОМАРКИ</v>
      </c>
    </row>
    <row r="833" spans="1:10" x14ac:dyDescent="0.25">
      <c r="A833" s="65" t="s">
        <v>538</v>
      </c>
      <c r="B833" s="65" t="s">
        <v>556</v>
      </c>
      <c r="C833" s="65" t="s">
        <v>809</v>
      </c>
      <c r="D833" s="40">
        <v>1256000</v>
      </c>
      <c r="E833" s="40">
        <v>3</v>
      </c>
      <c r="F833" s="40">
        <v>3768000</v>
      </c>
      <c r="G833" s="40">
        <v>12</v>
      </c>
      <c r="H833" s="40">
        <v>15387000</v>
      </c>
      <c r="I833" s="40" t="str">
        <f>VLOOKUP(A833,СПРАВОЧНИК!B:D,2,0)</f>
        <v>ЯПОНИЯ</v>
      </c>
      <c r="J833" s="40" t="str">
        <f>VLOOKUP(A833,СПРАВОЧНИК!B:D,3,0)</f>
        <v>ИНОМАРКИ</v>
      </c>
    </row>
    <row r="834" spans="1:10" x14ac:dyDescent="0.25">
      <c r="A834" s="65" t="s">
        <v>538</v>
      </c>
      <c r="B834" s="65" t="s">
        <v>557</v>
      </c>
      <c r="C834" s="65" t="s">
        <v>773</v>
      </c>
      <c r="D834" s="40">
        <v>4257667</v>
      </c>
      <c r="E834" s="41">
        <v>257</v>
      </c>
      <c r="F834" s="41">
        <v>1094220419</v>
      </c>
      <c r="G834" s="40">
        <v>3919</v>
      </c>
      <c r="H834" s="40">
        <v>13077811061</v>
      </c>
      <c r="I834" s="40" t="str">
        <f>VLOOKUP(A834,СПРАВОЧНИК!B:D,2,0)</f>
        <v>ЯПОНИЯ</v>
      </c>
      <c r="J834" s="40" t="str">
        <f>VLOOKUP(A834,СПРАВОЧНИК!B:D,3,0)</f>
        <v>ИНОМАРКИ</v>
      </c>
    </row>
    <row r="835" spans="1:10" x14ac:dyDescent="0.25">
      <c r="A835" s="65" t="s">
        <v>538</v>
      </c>
      <c r="B835" s="65" t="s">
        <v>558</v>
      </c>
      <c r="C835" s="65" t="s">
        <v>809</v>
      </c>
      <c r="D835" s="40">
        <v>1599000</v>
      </c>
      <c r="E835" s="40">
        <v>6</v>
      </c>
      <c r="F835" s="40">
        <v>9594000</v>
      </c>
      <c r="G835" s="40">
        <v>27</v>
      </c>
      <c r="H835" s="40">
        <v>42662125</v>
      </c>
      <c r="I835" s="40" t="str">
        <f>VLOOKUP(A835,СПРАВОЧНИК!B:D,2,0)</f>
        <v>ЯПОНИЯ</v>
      </c>
      <c r="J835" s="40" t="str">
        <f>VLOOKUP(A835,СПРАВОЧНИК!B:D,3,0)</f>
        <v>ИНОМАРКИ</v>
      </c>
    </row>
    <row r="836" spans="1:10" x14ac:dyDescent="0.25">
      <c r="A836" s="65" t="s">
        <v>538</v>
      </c>
      <c r="B836" s="65" t="s">
        <v>559</v>
      </c>
      <c r="C836" s="65" t="s">
        <v>773</v>
      </c>
      <c r="D836" s="40">
        <v>7930000</v>
      </c>
      <c r="E836" s="40">
        <v>3</v>
      </c>
      <c r="F836" s="40">
        <v>23790000</v>
      </c>
      <c r="G836" s="40">
        <v>38</v>
      </c>
      <c r="H836" s="40">
        <v>298800000</v>
      </c>
      <c r="I836" s="40" t="str">
        <f>VLOOKUP(A836,СПРАВОЧНИК!B:D,2,0)</f>
        <v>ЯПОНИЯ</v>
      </c>
      <c r="J836" s="40" t="str">
        <f>VLOOKUP(A836,СПРАВОЧНИК!B:D,3,0)</f>
        <v>ИНОМАРКИ</v>
      </c>
    </row>
    <row r="837" spans="1:10" x14ac:dyDescent="0.25">
      <c r="A837" s="65" t="s">
        <v>538</v>
      </c>
      <c r="B837" s="65" t="s">
        <v>560</v>
      </c>
      <c r="C837" s="65" t="s">
        <v>773</v>
      </c>
      <c r="D837" s="40">
        <v>2670000</v>
      </c>
      <c r="E837" s="40">
        <v>1</v>
      </c>
      <c r="F837" s="40">
        <v>2670000</v>
      </c>
      <c r="G837" s="40">
        <v>85</v>
      </c>
      <c r="H837" s="40">
        <v>227480000</v>
      </c>
      <c r="I837" s="40" t="str">
        <f>VLOOKUP(A837,СПРАВОЧНИК!B:D,2,0)</f>
        <v>ЯПОНИЯ</v>
      </c>
      <c r="J837" s="40" t="str">
        <f>VLOOKUP(A837,СПРАВОЧНИК!B:D,3,0)</f>
        <v>ИНОМАРКИ</v>
      </c>
    </row>
    <row r="838" spans="1:10" x14ac:dyDescent="0.25">
      <c r="A838" s="65" t="s">
        <v>538</v>
      </c>
      <c r="B838" s="65" t="s">
        <v>561</v>
      </c>
      <c r="C838" s="65" t="s">
        <v>773</v>
      </c>
      <c r="D838" s="40">
        <v>12290000</v>
      </c>
      <c r="E838" s="41">
        <v>28</v>
      </c>
      <c r="F838" s="41">
        <v>344120000</v>
      </c>
      <c r="G838" s="40">
        <v>227</v>
      </c>
      <c r="H838" s="40">
        <v>2722612000</v>
      </c>
      <c r="I838" s="40" t="str">
        <f>VLOOKUP(A838,СПРАВОЧНИК!B:D,2,0)</f>
        <v>ЯПОНИЯ</v>
      </c>
      <c r="J838" s="40" t="str">
        <f>VLOOKUP(A838,СПРАВОЧНИК!B:D,3,0)</f>
        <v>ИНОМАРКИ</v>
      </c>
    </row>
    <row r="839" spans="1:10" x14ac:dyDescent="0.25">
      <c r="A839" s="65" t="s">
        <v>538</v>
      </c>
      <c r="B839" s="65" t="s">
        <v>562</v>
      </c>
      <c r="C839" s="65" t="s">
        <v>809</v>
      </c>
      <c r="D839" s="40">
        <v>8050000</v>
      </c>
      <c r="E839" s="40">
        <v>4</v>
      </c>
      <c r="F839" s="40">
        <v>32200000</v>
      </c>
      <c r="G839" s="40">
        <v>70</v>
      </c>
      <c r="H839" s="40">
        <v>508590000</v>
      </c>
      <c r="I839" s="40" t="str">
        <f>VLOOKUP(A839,СПРАВОЧНИК!B:D,2,0)</f>
        <v>ЯПОНИЯ</v>
      </c>
      <c r="J839" s="40" t="str">
        <f>VLOOKUP(A839,СПРАВОЧНИК!B:D,3,0)</f>
        <v>ИНОМАРКИ</v>
      </c>
    </row>
    <row r="840" spans="1:10" x14ac:dyDescent="0.25">
      <c r="A840" s="65" t="s">
        <v>538</v>
      </c>
      <c r="B840" s="65" t="s">
        <v>861</v>
      </c>
      <c r="C840" s="65" t="s">
        <v>809</v>
      </c>
      <c r="D840" s="40">
        <v>0</v>
      </c>
      <c r="E840" s="40"/>
      <c r="F840" s="40"/>
      <c r="G840" s="40">
        <v>10</v>
      </c>
      <c r="H840" s="40">
        <v>22503000</v>
      </c>
      <c r="I840" s="40" t="str">
        <f>VLOOKUP(A840,СПРАВОЧНИК!B:D,2,0)</f>
        <v>ЯПОНИЯ</v>
      </c>
      <c r="J840" s="40" t="str">
        <f>VLOOKUP(A840,СПРАВОЧНИК!B:D,3,0)</f>
        <v>ИНОМАРКИ</v>
      </c>
    </row>
    <row r="841" spans="1:10" x14ac:dyDescent="0.25">
      <c r="A841" s="65" t="s">
        <v>538</v>
      </c>
      <c r="B841" s="65" t="s">
        <v>862</v>
      </c>
      <c r="C841" s="65" t="s">
        <v>814</v>
      </c>
      <c r="D841" s="40">
        <v>2120000</v>
      </c>
      <c r="E841" s="40">
        <v>1</v>
      </c>
      <c r="F841" s="40">
        <v>2120000</v>
      </c>
      <c r="G841" s="40">
        <v>25</v>
      </c>
      <c r="H841" s="40">
        <v>43743000</v>
      </c>
      <c r="I841" s="40" t="str">
        <f>VLOOKUP(A841,СПРАВОЧНИК!B:D,2,0)</f>
        <v>ЯПОНИЯ</v>
      </c>
      <c r="J841" s="40" t="str">
        <f>VLOOKUP(A841,СПРАВОЧНИК!B:D,3,0)</f>
        <v>ИНОМАРКИ</v>
      </c>
    </row>
    <row r="842" spans="1:10" x14ac:dyDescent="0.25">
      <c r="A842" s="65" t="s">
        <v>538</v>
      </c>
      <c r="B842" s="65" t="s">
        <v>563</v>
      </c>
      <c r="C842" s="65" t="s">
        <v>776</v>
      </c>
      <c r="D842" s="40">
        <v>0</v>
      </c>
      <c r="E842" s="41"/>
      <c r="F842" s="41"/>
      <c r="G842" s="40">
        <v>10</v>
      </c>
      <c r="H842" s="40">
        <v>80481000</v>
      </c>
      <c r="I842" s="40" t="str">
        <f>VLOOKUP(A842,СПРАВОЧНИК!B:D,2,0)</f>
        <v>ЯПОНИЯ</v>
      </c>
      <c r="J842" s="40" t="str">
        <f>VLOOKUP(A842,СПРАВОЧНИК!B:D,3,0)</f>
        <v>ИНОМАРКИ</v>
      </c>
    </row>
    <row r="843" spans="1:10" x14ac:dyDescent="0.25">
      <c r="A843" s="65" t="s">
        <v>538</v>
      </c>
      <c r="B843" s="65" t="s">
        <v>530</v>
      </c>
      <c r="C843" s="65" t="s">
        <v>814</v>
      </c>
      <c r="D843" s="40">
        <v>0</v>
      </c>
      <c r="E843" s="40"/>
      <c r="F843" s="40"/>
      <c r="G843" s="40">
        <v>7</v>
      </c>
      <c r="H843" s="40">
        <v>7826384</v>
      </c>
      <c r="I843" s="40" t="str">
        <f>VLOOKUP(A843,СПРАВОЧНИК!B:D,2,0)</f>
        <v>ЯПОНИЯ</v>
      </c>
      <c r="J843" s="40" t="str">
        <f>VLOOKUP(A843,СПРАВОЧНИК!B:D,3,0)</f>
        <v>ИНОМАРКИ</v>
      </c>
    </row>
    <row r="844" spans="1:10" x14ac:dyDescent="0.25">
      <c r="A844" s="65" t="s">
        <v>538</v>
      </c>
      <c r="B844" s="65" t="s">
        <v>1082</v>
      </c>
      <c r="C844" s="65" t="s">
        <v>778</v>
      </c>
      <c r="D844" s="40">
        <v>4100000</v>
      </c>
      <c r="E844" s="40">
        <v>1</v>
      </c>
      <c r="F844" s="40">
        <v>4100000</v>
      </c>
      <c r="G844" s="40">
        <v>2</v>
      </c>
      <c r="H844" s="40">
        <v>8350000</v>
      </c>
      <c r="I844" s="40" t="str">
        <f>VLOOKUP(A844,СПРАВОЧНИК!B:D,2,0)</f>
        <v>ЯПОНИЯ</v>
      </c>
      <c r="J844" s="40" t="str">
        <f>VLOOKUP(A844,СПРАВОЧНИК!B:D,3,0)</f>
        <v>ИНОМАРКИ</v>
      </c>
    </row>
    <row r="845" spans="1:10" x14ac:dyDescent="0.25">
      <c r="A845" s="65" t="s">
        <v>538</v>
      </c>
      <c r="B845" s="65" t="s">
        <v>630</v>
      </c>
      <c r="C845" s="65" t="s">
        <v>773</v>
      </c>
      <c r="D845" s="40">
        <v>4232500</v>
      </c>
      <c r="E845" s="40">
        <v>17</v>
      </c>
      <c r="F845" s="40">
        <v>71952500</v>
      </c>
      <c r="G845" s="40">
        <v>71</v>
      </c>
      <c r="H845" s="40">
        <v>328784500</v>
      </c>
      <c r="I845" s="40" t="str">
        <f>VLOOKUP(A845,СПРАВОЧНИК!B:D,2,0)</f>
        <v>ЯПОНИЯ</v>
      </c>
      <c r="J845" s="40" t="str">
        <f>VLOOKUP(A845,СПРАВОЧНИК!B:D,3,0)</f>
        <v>ИНОМАРКИ</v>
      </c>
    </row>
    <row r="846" spans="1:10" x14ac:dyDescent="0.25">
      <c r="A846" s="65" t="s">
        <v>538</v>
      </c>
      <c r="B846" s="65" t="s">
        <v>1039</v>
      </c>
      <c r="C846" s="65" t="s">
        <v>773</v>
      </c>
      <c r="D846" s="40">
        <v>3750000</v>
      </c>
      <c r="E846" s="40">
        <v>1</v>
      </c>
      <c r="F846" s="40">
        <v>3750000</v>
      </c>
      <c r="G846" s="40">
        <v>2</v>
      </c>
      <c r="H846" s="40">
        <v>7310000</v>
      </c>
      <c r="I846" s="40" t="str">
        <f>VLOOKUP(A846,СПРАВОЧНИК!B:D,2,0)</f>
        <v>ЯПОНИЯ</v>
      </c>
      <c r="J846" s="40" t="str">
        <f>VLOOKUP(A846,СПРАВОЧНИК!B:D,3,0)</f>
        <v>ИНОМАРКИ</v>
      </c>
    </row>
    <row r="847" spans="1:10" x14ac:dyDescent="0.25">
      <c r="A847" s="65" t="s">
        <v>538</v>
      </c>
      <c r="B847" s="65" t="s">
        <v>933</v>
      </c>
      <c r="C847" s="65" t="s">
        <v>773</v>
      </c>
      <c r="D847" s="40">
        <v>0</v>
      </c>
      <c r="E847" s="40"/>
      <c r="F847" s="40"/>
      <c r="G847" s="40">
        <v>1</v>
      </c>
      <c r="H847" s="40">
        <v>3221000</v>
      </c>
      <c r="I847" s="40" t="str">
        <f>VLOOKUP(A847,СПРАВОЧНИК!B:D,2,0)</f>
        <v>ЯПОНИЯ</v>
      </c>
      <c r="J847" s="40" t="str">
        <f>VLOOKUP(A847,СПРАВОЧНИК!B:D,3,0)</f>
        <v>ИНОМАРКИ</v>
      </c>
    </row>
    <row r="848" spans="1:10" x14ac:dyDescent="0.25">
      <c r="A848" s="65" t="s">
        <v>538</v>
      </c>
      <c r="B848" s="65" t="s">
        <v>986</v>
      </c>
      <c r="C848" s="65" t="s">
        <v>814</v>
      </c>
      <c r="D848" s="40">
        <v>0</v>
      </c>
      <c r="E848" s="40"/>
      <c r="F848" s="40"/>
      <c r="G848" s="40">
        <v>1</v>
      </c>
      <c r="H848" s="40">
        <v>1748999</v>
      </c>
      <c r="I848" s="40" t="str">
        <f>VLOOKUP(A848,СПРАВОЧНИК!B:D,2,0)</f>
        <v>ЯПОНИЯ</v>
      </c>
      <c r="J848" s="40" t="str">
        <f>VLOOKUP(A848,СПРАВОЧНИК!B:D,3,0)</f>
        <v>ИНОМАРКИ</v>
      </c>
    </row>
    <row r="849" spans="1:10" x14ac:dyDescent="0.25">
      <c r="A849" s="65" t="s">
        <v>538</v>
      </c>
      <c r="B849" s="65" t="s">
        <v>564</v>
      </c>
      <c r="C849" s="65" t="s">
        <v>773</v>
      </c>
      <c r="D849" s="40">
        <v>2700000</v>
      </c>
      <c r="E849" s="41">
        <v>5</v>
      </c>
      <c r="F849" s="41">
        <v>13500000</v>
      </c>
      <c r="G849" s="40">
        <v>51</v>
      </c>
      <c r="H849" s="40">
        <v>136146098</v>
      </c>
      <c r="I849" s="40" t="str">
        <f>VLOOKUP(A849,СПРАВОЧНИК!B:D,2,0)</f>
        <v>ЯПОНИЯ</v>
      </c>
      <c r="J849" s="40" t="str">
        <f>VLOOKUP(A849,СПРАВОЧНИК!B:D,3,0)</f>
        <v>ИНОМАРКИ</v>
      </c>
    </row>
    <row r="850" spans="1:10" x14ac:dyDescent="0.25">
      <c r="A850" s="65" t="s">
        <v>538</v>
      </c>
      <c r="B850" s="65" t="s">
        <v>863</v>
      </c>
      <c r="C850" s="65" t="s">
        <v>812</v>
      </c>
      <c r="D850" s="40">
        <v>0</v>
      </c>
      <c r="E850" s="41"/>
      <c r="F850" s="41"/>
      <c r="G850" s="40">
        <v>5</v>
      </c>
      <c r="H850" s="40">
        <v>11967998</v>
      </c>
      <c r="I850" s="40" t="str">
        <f>VLOOKUP(A850,СПРАВОЧНИК!B:D,2,0)</f>
        <v>ЯПОНИЯ</v>
      </c>
      <c r="J850" s="40" t="str">
        <f>VLOOKUP(A850,СПРАВОЧНИК!B:D,3,0)</f>
        <v>ИНОМАРКИ</v>
      </c>
    </row>
    <row r="851" spans="1:10" x14ac:dyDescent="0.25">
      <c r="A851" s="65" t="s">
        <v>538</v>
      </c>
      <c r="B851" s="65" t="s">
        <v>1016</v>
      </c>
      <c r="C851" s="65" t="s">
        <v>819</v>
      </c>
      <c r="D851" s="40">
        <v>0</v>
      </c>
      <c r="E851" s="40"/>
      <c r="F851" s="40"/>
      <c r="G851" s="40">
        <v>2</v>
      </c>
      <c r="H851" s="40">
        <v>8753000</v>
      </c>
      <c r="I851" s="40" t="str">
        <f>VLOOKUP(A851,СПРАВОЧНИК!B:D,2,0)</f>
        <v>ЯПОНИЯ</v>
      </c>
      <c r="J851" s="40" t="str">
        <f>VLOOKUP(A851,СПРАВОЧНИК!B:D,3,0)</f>
        <v>ИНОМАРКИ</v>
      </c>
    </row>
    <row r="852" spans="1:10" x14ac:dyDescent="0.25">
      <c r="A852" s="65" t="s">
        <v>538</v>
      </c>
      <c r="B852" s="65" t="s">
        <v>864</v>
      </c>
      <c r="C852" s="65" t="s">
        <v>811</v>
      </c>
      <c r="D852" s="40">
        <v>0</v>
      </c>
      <c r="E852" s="41"/>
      <c r="F852" s="41"/>
      <c r="G852" s="40">
        <v>1</v>
      </c>
      <c r="H852" s="40">
        <v>1550000</v>
      </c>
      <c r="I852" s="40" t="str">
        <f>VLOOKUP(A852,СПРАВОЧНИК!B:D,2,0)</f>
        <v>ЯПОНИЯ</v>
      </c>
      <c r="J852" s="40" t="str">
        <f>VLOOKUP(A852,СПРАВОЧНИК!B:D,3,0)</f>
        <v>ИНОМАРКИ</v>
      </c>
    </row>
    <row r="853" spans="1:10" x14ac:dyDescent="0.25">
      <c r="A853" s="65" t="s">
        <v>538</v>
      </c>
      <c r="B853" s="65" t="s">
        <v>865</v>
      </c>
      <c r="C853" s="65" t="s">
        <v>773</v>
      </c>
      <c r="D853" s="40">
        <v>0</v>
      </c>
      <c r="E853" s="41"/>
      <c r="F853" s="41"/>
      <c r="G853" s="40">
        <v>4</v>
      </c>
      <c r="H853" s="40">
        <v>16651000</v>
      </c>
      <c r="I853" s="40" t="str">
        <f>VLOOKUP(A853,СПРАВОЧНИК!B:D,2,0)</f>
        <v>ЯПОНИЯ</v>
      </c>
      <c r="J853" s="40" t="str">
        <f>VLOOKUP(A853,СПРАВОЧНИК!B:D,3,0)</f>
        <v>ИНОМАРКИ</v>
      </c>
    </row>
    <row r="854" spans="1:10" x14ac:dyDescent="0.25">
      <c r="A854" s="65" t="s">
        <v>538</v>
      </c>
      <c r="B854" s="65" t="s">
        <v>1162</v>
      </c>
      <c r="C854" s="65" t="s">
        <v>773</v>
      </c>
      <c r="D854" s="40">
        <v>2895000</v>
      </c>
      <c r="E854" s="41">
        <v>1</v>
      </c>
      <c r="F854" s="41">
        <v>2895000</v>
      </c>
      <c r="G854" s="40">
        <v>1</v>
      </c>
      <c r="H854" s="40">
        <v>2895000</v>
      </c>
      <c r="I854" s="40" t="str">
        <f>VLOOKUP(A854,СПРАВОЧНИК!B:D,2,0)</f>
        <v>ЯПОНИЯ</v>
      </c>
      <c r="J854" s="40" t="str">
        <f>VLOOKUP(A854,СПРАВОЧНИК!B:D,3,0)</f>
        <v>ИНОМАРКИ</v>
      </c>
    </row>
    <row r="855" spans="1:10" x14ac:dyDescent="0.25">
      <c r="A855" s="65" t="s">
        <v>538</v>
      </c>
      <c r="B855" s="65" t="s">
        <v>866</v>
      </c>
      <c r="C855" s="65" t="s">
        <v>809</v>
      </c>
      <c r="D855" s="40">
        <v>0</v>
      </c>
      <c r="E855" s="41"/>
      <c r="F855" s="41"/>
      <c r="G855" s="40">
        <v>1</v>
      </c>
      <c r="H855" s="40">
        <v>4600000</v>
      </c>
      <c r="I855" s="40" t="str">
        <f>VLOOKUP(A855,СПРАВОЧНИК!B:D,2,0)</f>
        <v>ЯПОНИЯ</v>
      </c>
      <c r="J855" s="40" t="str">
        <f>VLOOKUP(A855,СПРАВОЧНИК!B:D,3,0)</f>
        <v>ИНОМАРКИ</v>
      </c>
    </row>
    <row r="856" spans="1:10" x14ac:dyDescent="0.25">
      <c r="A856" s="65" t="s">
        <v>538</v>
      </c>
      <c r="B856" s="65" t="s">
        <v>565</v>
      </c>
      <c r="C856" s="65" t="s">
        <v>773</v>
      </c>
      <c r="D856" s="40">
        <v>7110000</v>
      </c>
      <c r="E856" s="41">
        <v>10</v>
      </c>
      <c r="F856" s="41">
        <v>71100000</v>
      </c>
      <c r="G856" s="40">
        <v>102</v>
      </c>
      <c r="H856" s="40">
        <v>725290000</v>
      </c>
      <c r="I856" s="40" t="str">
        <f>VLOOKUP(A856,СПРАВОЧНИК!B:D,2,0)</f>
        <v>ЯПОНИЯ</v>
      </c>
      <c r="J856" s="40" t="str">
        <f>VLOOKUP(A856,СПРАВОЧНИК!B:D,3,0)</f>
        <v>ИНОМАРКИ</v>
      </c>
    </row>
    <row r="857" spans="1:10" x14ac:dyDescent="0.25">
      <c r="A857" s="65" t="s">
        <v>538</v>
      </c>
      <c r="B857" s="65" t="s">
        <v>566</v>
      </c>
      <c r="C857" s="65" t="s">
        <v>809</v>
      </c>
      <c r="D857" s="40">
        <v>3594000</v>
      </c>
      <c r="E857" s="41">
        <v>1</v>
      </c>
      <c r="F857" s="41">
        <v>3594000</v>
      </c>
      <c r="G857" s="40">
        <v>9</v>
      </c>
      <c r="H857" s="40">
        <v>26500400</v>
      </c>
      <c r="I857" s="40" t="str">
        <f>VLOOKUP(A857,СПРАВОЧНИК!B:D,2,0)</f>
        <v>ЯПОНИЯ</v>
      </c>
      <c r="J857" s="40" t="str">
        <f>VLOOKUP(A857,СПРАВОЧНИК!B:D,3,0)</f>
        <v>ИНОМАРКИ</v>
      </c>
    </row>
    <row r="858" spans="1:10" x14ac:dyDescent="0.25">
      <c r="A858" s="65" t="s">
        <v>538</v>
      </c>
      <c r="B858" s="65" t="s">
        <v>567</v>
      </c>
      <c r="C858" s="65" t="s">
        <v>814</v>
      </c>
      <c r="D858" s="40">
        <v>8410000</v>
      </c>
      <c r="E858" s="40">
        <v>15</v>
      </c>
      <c r="F858" s="40">
        <v>126150000</v>
      </c>
      <c r="G858" s="40">
        <v>107</v>
      </c>
      <c r="H858" s="40">
        <v>823890000</v>
      </c>
      <c r="I858" s="40" t="str">
        <f>VLOOKUP(A858,СПРАВОЧНИК!B:D,2,0)</f>
        <v>ЯПОНИЯ</v>
      </c>
      <c r="J858" s="40" t="str">
        <f>VLOOKUP(A858,СПРАВОЧНИК!B:D,3,0)</f>
        <v>ИНОМАРКИ</v>
      </c>
    </row>
    <row r="859" spans="1:10" x14ac:dyDescent="0.25">
      <c r="A859" s="65" t="s">
        <v>1163</v>
      </c>
      <c r="B859" s="65" t="s">
        <v>1164</v>
      </c>
      <c r="C859" s="65" t="s">
        <v>809</v>
      </c>
      <c r="D859" s="40">
        <v>7350000</v>
      </c>
      <c r="E859" s="40">
        <v>1</v>
      </c>
      <c r="F859" s="40">
        <v>7350000</v>
      </c>
      <c r="G859" s="40">
        <v>1</v>
      </c>
      <c r="H859" s="40">
        <v>7350000</v>
      </c>
      <c r="I859" s="40" t="str">
        <f>VLOOKUP(A859,СПРАВОЧНИК!B:D,2,0)</f>
        <v>КИТАЙ</v>
      </c>
      <c r="J859" s="40" t="str">
        <f>VLOOKUP(A859,СПРАВОЧНИК!B:D,3,0)</f>
        <v>ИНОМАРКИ</v>
      </c>
    </row>
    <row r="860" spans="1:10" x14ac:dyDescent="0.25">
      <c r="A860" s="65" t="s">
        <v>1163</v>
      </c>
      <c r="B860" s="65" t="s">
        <v>1165</v>
      </c>
      <c r="C860" s="65" t="s">
        <v>773</v>
      </c>
      <c r="D860" s="40">
        <v>2306000</v>
      </c>
      <c r="E860" s="40">
        <v>3</v>
      </c>
      <c r="F860" s="40">
        <v>6918000</v>
      </c>
      <c r="G860" s="40">
        <v>3</v>
      </c>
      <c r="H860" s="40">
        <v>6918000</v>
      </c>
      <c r="I860" s="40" t="str">
        <f>VLOOKUP(A860,СПРАВОЧНИК!B:D,2,0)</f>
        <v>КИТАЙ</v>
      </c>
      <c r="J860" s="40" t="str">
        <f>VLOOKUP(A860,СПРАВОЧНИК!B:D,3,0)</f>
        <v>ИНОМАРКИ</v>
      </c>
    </row>
    <row r="861" spans="1:10" x14ac:dyDescent="0.25">
      <c r="A861" s="65" t="s">
        <v>1163</v>
      </c>
      <c r="B861" s="65" t="s">
        <v>1166</v>
      </c>
      <c r="C861" s="65" t="s">
        <v>809</v>
      </c>
      <c r="D861" s="40">
        <v>0</v>
      </c>
      <c r="E861" s="40"/>
      <c r="F861" s="40"/>
      <c r="G861" s="40">
        <v>2</v>
      </c>
      <c r="H861" s="40">
        <v>6354360</v>
      </c>
      <c r="I861" s="40" t="str">
        <f>VLOOKUP(A861,СПРАВОЧНИК!B:D,2,0)</f>
        <v>КИТАЙ</v>
      </c>
      <c r="J861" s="40" t="str">
        <f>VLOOKUP(A861,СПРАВОЧНИК!B:D,3,0)</f>
        <v>ИНОМАРКИ</v>
      </c>
    </row>
    <row r="862" spans="1:10" x14ac:dyDescent="0.25">
      <c r="A862" s="65" t="s">
        <v>568</v>
      </c>
      <c r="B862" s="65" t="s">
        <v>867</v>
      </c>
      <c r="C862" s="65" t="s">
        <v>773</v>
      </c>
      <c r="D862" s="40">
        <v>1440000</v>
      </c>
      <c r="E862" s="40">
        <v>54</v>
      </c>
      <c r="F862" s="40">
        <v>77760000</v>
      </c>
      <c r="G862" s="40">
        <v>563</v>
      </c>
      <c r="H862" s="40">
        <v>731431123</v>
      </c>
      <c r="I862" s="40" t="str">
        <f>VLOOKUP(A862,СПРАВОЧНИК!B:D,2,0)</f>
        <v>РОССИЯ</v>
      </c>
      <c r="J862" s="40" t="str">
        <f>VLOOKUP(A862,СПРАВОЧНИК!B:D,3,0)</f>
        <v>ОТЕЧЕСТВЕННЫЕ</v>
      </c>
    </row>
    <row r="863" spans="1:10" x14ac:dyDescent="0.25">
      <c r="A863" s="65" t="s">
        <v>568</v>
      </c>
      <c r="B863" s="65" t="s">
        <v>569</v>
      </c>
      <c r="C863" s="65" t="s">
        <v>773</v>
      </c>
      <c r="D863" s="40">
        <v>1600000</v>
      </c>
      <c r="E863" s="40">
        <v>775</v>
      </c>
      <c r="F863" s="40">
        <v>1240000000</v>
      </c>
      <c r="G863" s="40">
        <v>8181</v>
      </c>
      <c r="H863" s="40">
        <v>14532540196</v>
      </c>
      <c r="I863" s="40" t="str">
        <f>VLOOKUP(A863,СПРАВОЧНИК!B:D,2,0)</f>
        <v>РОССИЯ</v>
      </c>
      <c r="J863" s="40" t="str">
        <f>VLOOKUP(A863,СПРАВОЧНИК!B:D,3,0)</f>
        <v>ОТЕЧЕСТВЕННЫЕ</v>
      </c>
    </row>
    <row r="864" spans="1:10" x14ac:dyDescent="0.25">
      <c r="A864" s="65" t="s">
        <v>568</v>
      </c>
      <c r="B864" s="65" t="s">
        <v>570</v>
      </c>
      <c r="C864" s="65" t="s">
        <v>812</v>
      </c>
      <c r="D864" s="40">
        <v>0</v>
      </c>
      <c r="E864" s="40"/>
      <c r="F864" s="40"/>
      <c r="G864" s="40">
        <v>1</v>
      </c>
      <c r="H864" s="40">
        <v>1560000</v>
      </c>
      <c r="I864" s="40" t="str">
        <f>VLOOKUP(A864,СПРАВОЧНИК!B:D,2,0)</f>
        <v>РОССИЯ</v>
      </c>
      <c r="J864" s="40" t="str">
        <f>VLOOKUP(A864,СПРАВОЧНИК!B:D,3,0)</f>
        <v>ОТЕЧЕСТВЕННЫЕ</v>
      </c>
    </row>
    <row r="865" spans="1:10" x14ac:dyDescent="0.25">
      <c r="A865" s="65" t="s">
        <v>1167</v>
      </c>
      <c r="B865" s="65" t="s">
        <v>1168</v>
      </c>
      <c r="C865" s="65" t="s">
        <v>773</v>
      </c>
      <c r="D865" s="40">
        <v>3190000</v>
      </c>
      <c r="E865" s="40">
        <v>2</v>
      </c>
      <c r="F865" s="40">
        <v>6380000</v>
      </c>
      <c r="G865" s="40">
        <v>2</v>
      </c>
      <c r="H865" s="40">
        <v>6380000</v>
      </c>
      <c r="I865" s="40" t="str">
        <f>VLOOKUP(A865,СПРАВОЧНИК!B:D,2,0)</f>
        <v>КИТАЙ</v>
      </c>
      <c r="J865" s="40" t="str">
        <f>VLOOKUP(A865,СПРАВОЧНИК!B:D,3,0)</f>
        <v>ИНОМАРКИ</v>
      </c>
    </row>
    <row r="866" spans="1:10" x14ac:dyDescent="0.25">
      <c r="A866" s="65" t="s">
        <v>1040</v>
      </c>
      <c r="B866" s="65" t="s">
        <v>1169</v>
      </c>
      <c r="C866" s="65" t="s">
        <v>773</v>
      </c>
      <c r="D866" s="40">
        <v>2837000</v>
      </c>
      <c r="E866" s="40">
        <v>1</v>
      </c>
      <c r="F866" s="40">
        <v>2837000</v>
      </c>
      <c r="G866" s="40">
        <v>1</v>
      </c>
      <c r="H866" s="40">
        <v>2837000</v>
      </c>
      <c r="I866" s="40" t="str">
        <f>VLOOKUP(A866,СПРАВОЧНИК!B:D,2,0)</f>
        <v>КИТАЙ</v>
      </c>
      <c r="J866" s="40" t="str">
        <f>VLOOKUP(A866,СПРАВОЧНИК!B:D,3,0)</f>
        <v>ИНОМАРКИ</v>
      </c>
    </row>
    <row r="867" spans="1:10" x14ac:dyDescent="0.25">
      <c r="A867" s="65" t="s">
        <v>1040</v>
      </c>
      <c r="B867" s="65" t="s">
        <v>1041</v>
      </c>
      <c r="C867" s="65" t="s">
        <v>773</v>
      </c>
      <c r="D867" s="40">
        <v>0</v>
      </c>
      <c r="E867" s="40"/>
      <c r="F867" s="40"/>
      <c r="G867" s="40">
        <v>3</v>
      </c>
      <c r="H867" s="40">
        <v>6040000</v>
      </c>
      <c r="I867" s="40" t="str">
        <f>VLOOKUP(A867,СПРАВОЧНИК!B:D,2,0)</f>
        <v>КИТАЙ</v>
      </c>
      <c r="J867" s="40" t="str">
        <f>VLOOKUP(A867,СПРАВОЧНИК!B:D,3,0)</f>
        <v>ИНОМАРКИ</v>
      </c>
    </row>
    <row r="868" spans="1:10" x14ac:dyDescent="0.25">
      <c r="A868" s="65" t="s">
        <v>571</v>
      </c>
      <c r="B868" s="65" t="s">
        <v>868</v>
      </c>
      <c r="C868" s="65" t="s">
        <v>776</v>
      </c>
      <c r="D868" s="40">
        <v>2639000</v>
      </c>
      <c r="E868" s="40">
        <v>3</v>
      </c>
      <c r="F868" s="40">
        <v>7917000</v>
      </c>
      <c r="G868" s="40">
        <v>20</v>
      </c>
      <c r="H868" s="40">
        <v>52680000</v>
      </c>
      <c r="I868" s="40" t="str">
        <f>VLOOKUP(A868,СПРАВОЧНИК!B:D,2,0)</f>
        <v>ЕВРОПА</v>
      </c>
      <c r="J868" s="40" t="str">
        <f>VLOOKUP(A868,СПРАВОЧНИК!B:D,3,0)</f>
        <v>ИНОМАРКИ</v>
      </c>
    </row>
    <row r="869" spans="1:10" x14ac:dyDescent="0.25">
      <c r="A869" s="65" t="s">
        <v>571</v>
      </c>
      <c r="B869" s="65" t="s">
        <v>869</v>
      </c>
      <c r="C869" s="65" t="s">
        <v>778</v>
      </c>
      <c r="D869" s="40">
        <v>2560000</v>
      </c>
      <c r="E869" s="40">
        <v>199</v>
      </c>
      <c r="F869" s="40">
        <v>509440000</v>
      </c>
      <c r="G869" s="40">
        <v>1608</v>
      </c>
      <c r="H869" s="40">
        <v>3914065408</v>
      </c>
      <c r="I869" s="40" t="str">
        <f>VLOOKUP(A869,СПРАВОЧНИК!B:D,2,0)</f>
        <v>ЕВРОПА</v>
      </c>
      <c r="J869" s="40" t="str">
        <f>VLOOKUP(A869,СПРАВОЧНИК!B:D,3,0)</f>
        <v>ИНОМАРКИ</v>
      </c>
    </row>
    <row r="870" spans="1:10" x14ac:dyDescent="0.25">
      <c r="A870" s="65" t="s">
        <v>571</v>
      </c>
      <c r="B870" s="65" t="s">
        <v>870</v>
      </c>
      <c r="C870" s="65" t="s">
        <v>774</v>
      </c>
      <c r="D870" s="40">
        <v>3180000</v>
      </c>
      <c r="E870" s="40">
        <v>1</v>
      </c>
      <c r="F870" s="40">
        <v>3180000</v>
      </c>
      <c r="G870" s="40">
        <v>4</v>
      </c>
      <c r="H870" s="40">
        <v>8860000</v>
      </c>
      <c r="I870" s="40" t="str">
        <f>VLOOKUP(A870,СПРАВОЧНИК!B:D,2,0)</f>
        <v>ЕВРОПА</v>
      </c>
      <c r="J870" s="40" t="str">
        <f>VLOOKUP(A870,СПРАВОЧНИК!B:D,3,0)</f>
        <v>ИНОМАРКИ</v>
      </c>
    </row>
    <row r="871" spans="1:10" x14ac:dyDescent="0.25">
      <c r="A871" s="65" t="s">
        <v>571</v>
      </c>
      <c r="B871" s="65" t="s">
        <v>871</v>
      </c>
      <c r="C871" s="65" t="s">
        <v>775</v>
      </c>
      <c r="D871" s="40">
        <v>3250000</v>
      </c>
      <c r="E871" s="40">
        <v>2</v>
      </c>
      <c r="F871" s="40">
        <v>6500000</v>
      </c>
      <c r="G871" s="40">
        <v>95</v>
      </c>
      <c r="H871" s="40">
        <v>294986000</v>
      </c>
      <c r="I871" s="40" t="str">
        <f>VLOOKUP(A871,СПРАВОЧНИК!B:D,2,0)</f>
        <v>ЕВРОПА</v>
      </c>
      <c r="J871" s="40" t="str">
        <f>VLOOKUP(A871,СПРАВОЧНИК!B:D,3,0)</f>
        <v>ИНОМАРКИ</v>
      </c>
    </row>
    <row r="872" spans="1:10" x14ac:dyDescent="0.25">
      <c r="A872" s="65" t="s">
        <v>571</v>
      </c>
      <c r="B872" s="65" t="s">
        <v>872</v>
      </c>
      <c r="C872" s="65" t="s">
        <v>778</v>
      </c>
      <c r="D872" s="40">
        <v>5001000</v>
      </c>
      <c r="E872" s="40">
        <v>5</v>
      </c>
      <c r="F872" s="40">
        <v>25005000</v>
      </c>
      <c r="G872" s="40">
        <v>25</v>
      </c>
      <c r="H872" s="40">
        <v>94955200</v>
      </c>
      <c r="I872" s="40" t="str">
        <f>VLOOKUP(A872,СПРАВОЧНИК!B:D,2,0)</f>
        <v>ЕВРОПА</v>
      </c>
      <c r="J872" s="40" t="str">
        <f>VLOOKUP(A872,СПРАВОЧНИК!B:D,3,0)</f>
        <v>ИНОМАРКИ</v>
      </c>
    </row>
    <row r="873" spans="1:10" x14ac:dyDescent="0.25">
      <c r="A873" s="65" t="s">
        <v>571</v>
      </c>
      <c r="B873" s="65" t="s">
        <v>873</v>
      </c>
      <c r="C873" s="65" t="s">
        <v>778</v>
      </c>
      <c r="D873" s="40">
        <v>3241000</v>
      </c>
      <c r="E873" s="40">
        <v>3</v>
      </c>
      <c r="F873" s="40">
        <v>9723000</v>
      </c>
      <c r="G873" s="40">
        <v>59</v>
      </c>
      <c r="H873" s="40">
        <v>211627950</v>
      </c>
      <c r="I873" s="40" t="str">
        <f>VLOOKUP(A873,СПРАВОЧНИК!B:D,2,0)</f>
        <v>ЕВРОПА</v>
      </c>
      <c r="J873" s="40" t="str">
        <f>VLOOKUP(A873,СПРАВОЧНИК!B:D,3,0)</f>
        <v>ИНОМАРКИ</v>
      </c>
    </row>
    <row r="874" spans="1:10" x14ac:dyDescent="0.25">
      <c r="A874" s="65" t="s">
        <v>571</v>
      </c>
      <c r="B874" s="65" t="s">
        <v>874</v>
      </c>
      <c r="C874" s="65" t="s">
        <v>773</v>
      </c>
      <c r="D874" s="40">
        <v>4419375</v>
      </c>
      <c r="E874" s="40">
        <v>92</v>
      </c>
      <c r="F874" s="40">
        <v>406582500</v>
      </c>
      <c r="G874" s="40">
        <v>1309</v>
      </c>
      <c r="H874" s="40">
        <v>5564676500</v>
      </c>
      <c r="I874" s="40" t="str">
        <f>VLOOKUP(A874,СПРАВОЧНИК!B:D,2,0)</f>
        <v>ЕВРОПА</v>
      </c>
      <c r="J874" s="40" t="str">
        <f>VLOOKUP(A874,СПРАВОЧНИК!B:D,3,0)</f>
        <v>ИНОМАРКИ</v>
      </c>
    </row>
    <row r="875" spans="1:10" x14ac:dyDescent="0.25">
      <c r="A875" s="65" t="s">
        <v>571</v>
      </c>
      <c r="B875" s="65" t="s">
        <v>875</v>
      </c>
      <c r="C875" s="65" t="s">
        <v>773</v>
      </c>
      <c r="D875" s="40">
        <v>4026111</v>
      </c>
      <c r="E875" s="40">
        <v>48</v>
      </c>
      <c r="F875" s="40">
        <v>193253328</v>
      </c>
      <c r="G875" s="40">
        <v>640</v>
      </c>
      <c r="H875" s="40">
        <v>2286978849</v>
      </c>
      <c r="I875" s="40" t="str">
        <f>VLOOKUP(A875,СПРАВОЧНИК!B:D,2,0)</f>
        <v>ЕВРОПА</v>
      </c>
      <c r="J875" s="40" t="str">
        <f>VLOOKUP(A875,СПРАВОЧНИК!B:D,3,0)</f>
        <v>ИНОМАРКИ</v>
      </c>
    </row>
    <row r="876" spans="1:10" x14ac:dyDescent="0.25">
      <c r="A876" s="65" t="s">
        <v>571</v>
      </c>
      <c r="B876" s="65" t="s">
        <v>572</v>
      </c>
      <c r="C876" s="65" t="s">
        <v>778</v>
      </c>
      <c r="D876" s="40">
        <v>2278250</v>
      </c>
      <c r="E876" s="40">
        <v>1</v>
      </c>
      <c r="F876" s="40">
        <v>2278250</v>
      </c>
      <c r="G876" s="40">
        <v>369</v>
      </c>
      <c r="H876" s="40">
        <v>655881460</v>
      </c>
      <c r="I876" s="40" t="str">
        <f>VLOOKUP(A876,СПРАВОЧНИК!B:D,2,0)</f>
        <v>ЕВРОПА</v>
      </c>
      <c r="J876" s="40" t="str">
        <f>VLOOKUP(A876,СПРАВОЧНИК!B:D,3,0)</f>
        <v>ИНОМАРКИ</v>
      </c>
    </row>
    <row r="877" spans="1:10" x14ac:dyDescent="0.25">
      <c r="A877" s="65" t="s">
        <v>571</v>
      </c>
      <c r="B877" s="65" t="s">
        <v>876</v>
      </c>
      <c r="C877" s="65" t="s">
        <v>775</v>
      </c>
      <c r="D877" s="40">
        <v>4012167</v>
      </c>
      <c r="E877" s="40">
        <v>16</v>
      </c>
      <c r="F877" s="40">
        <v>64194672</v>
      </c>
      <c r="G877" s="40">
        <v>102</v>
      </c>
      <c r="H877" s="40">
        <v>337176389</v>
      </c>
      <c r="I877" s="40" t="str">
        <f>VLOOKUP(A877,СПРАВОЧНИК!B:D,2,0)</f>
        <v>ЕВРОПА</v>
      </c>
      <c r="J877" s="40" t="str">
        <f>VLOOKUP(A877,СПРАВОЧНИК!B:D,3,0)</f>
        <v>ИНОМАРКИ</v>
      </c>
    </row>
    <row r="878" spans="1:10" x14ac:dyDescent="0.25">
      <c r="A878" s="65" t="s">
        <v>571</v>
      </c>
      <c r="B878" s="65" t="s">
        <v>877</v>
      </c>
      <c r="C878" s="65" t="s">
        <v>817</v>
      </c>
      <c r="D878" s="40">
        <v>2723800</v>
      </c>
      <c r="E878" s="40">
        <v>14</v>
      </c>
      <c r="F878" s="40">
        <v>38133200</v>
      </c>
      <c r="G878" s="40">
        <v>1499</v>
      </c>
      <c r="H878" s="40">
        <v>2787954783</v>
      </c>
      <c r="I878" s="40" t="str">
        <f>VLOOKUP(A878,СПРАВОЧНИК!B:D,2,0)</f>
        <v>ЕВРОПА</v>
      </c>
      <c r="J878" s="40" t="str">
        <f>VLOOKUP(A878,СПРАВОЧНИК!B:D,3,0)</f>
        <v>ИНОМАРКИ</v>
      </c>
    </row>
    <row r="879" spans="1:10" x14ac:dyDescent="0.25">
      <c r="A879" s="65" t="s">
        <v>571</v>
      </c>
      <c r="B879" s="65" t="s">
        <v>1017</v>
      </c>
      <c r="C879" s="65" t="s">
        <v>775</v>
      </c>
      <c r="D879" s="40">
        <v>0</v>
      </c>
      <c r="E879" s="40"/>
      <c r="F879" s="40"/>
      <c r="G879" s="40">
        <v>2</v>
      </c>
      <c r="H879" s="40">
        <v>5342000</v>
      </c>
      <c r="I879" s="40" t="str">
        <f>VLOOKUP(A879,СПРАВОЧНИК!B:D,2,0)</f>
        <v>ЕВРОПА</v>
      </c>
      <c r="J879" s="40" t="str">
        <f>VLOOKUP(A879,СПРАВОЧНИК!B:D,3,0)</f>
        <v>ИНОМАРКИ</v>
      </c>
    </row>
    <row r="880" spans="1:10" x14ac:dyDescent="0.25">
      <c r="A880" s="65" t="s">
        <v>571</v>
      </c>
      <c r="B880" s="65" t="s">
        <v>991</v>
      </c>
      <c r="C880" s="65" t="s">
        <v>809</v>
      </c>
      <c r="D880" s="40">
        <v>0</v>
      </c>
      <c r="E880" s="40"/>
      <c r="F880" s="40"/>
      <c r="G880" s="40">
        <v>1</v>
      </c>
      <c r="H880" s="40">
        <v>2630000</v>
      </c>
      <c r="I880" s="40" t="str">
        <f>VLOOKUP(A880,СПРАВОЧНИК!B:D,2,0)</f>
        <v>ЕВРОПА</v>
      </c>
      <c r="J880" s="40" t="str">
        <f>VLOOKUP(A880,СПРАВОЧНИК!B:D,3,0)</f>
        <v>ИНОМАРКИ</v>
      </c>
    </row>
    <row r="881" spans="1:10" x14ac:dyDescent="0.25">
      <c r="A881" s="65" t="s">
        <v>571</v>
      </c>
      <c r="B881" s="65" t="s">
        <v>878</v>
      </c>
      <c r="C881" s="65" t="s">
        <v>773</v>
      </c>
      <c r="D881" s="40">
        <v>6146500</v>
      </c>
      <c r="E881" s="40">
        <v>35</v>
      </c>
      <c r="F881" s="40">
        <v>215127500</v>
      </c>
      <c r="G881" s="40">
        <v>261</v>
      </c>
      <c r="H881" s="40">
        <v>1596924841</v>
      </c>
      <c r="I881" s="40" t="str">
        <f>VLOOKUP(A881,СПРАВОЧНИК!B:D,2,0)</f>
        <v>ЕВРОПА</v>
      </c>
      <c r="J881" s="40" t="str">
        <f>VLOOKUP(A881,СПРАВОЧНИК!B:D,3,0)</f>
        <v>ИНОМАРКИ</v>
      </c>
    </row>
    <row r="882" spans="1:10" x14ac:dyDescent="0.25">
      <c r="A882" s="65" t="s">
        <v>571</v>
      </c>
      <c r="B882" s="65" t="s">
        <v>879</v>
      </c>
      <c r="C882" s="65" t="s">
        <v>773</v>
      </c>
      <c r="D882" s="40">
        <v>5815630</v>
      </c>
      <c r="E882" s="40">
        <v>82</v>
      </c>
      <c r="F882" s="40">
        <v>476881660</v>
      </c>
      <c r="G882" s="40">
        <v>881</v>
      </c>
      <c r="H882" s="40">
        <v>3989985485</v>
      </c>
      <c r="I882" s="40" t="str">
        <f>VLOOKUP(A882,СПРАВОЧНИК!B:D,2,0)</f>
        <v>ЕВРОПА</v>
      </c>
      <c r="J882" s="40" t="str">
        <f>VLOOKUP(A882,СПРАВОЧНИК!B:D,3,0)</f>
        <v>ИНОМАРКИ</v>
      </c>
    </row>
    <row r="883" spans="1:10" x14ac:dyDescent="0.25">
      <c r="A883" s="65" t="s">
        <v>571</v>
      </c>
      <c r="B883" s="65" t="s">
        <v>880</v>
      </c>
      <c r="C883" s="65" t="s">
        <v>773</v>
      </c>
      <c r="D883" s="40">
        <v>12666910</v>
      </c>
      <c r="E883" s="40">
        <v>21</v>
      </c>
      <c r="F883" s="40">
        <v>266005110</v>
      </c>
      <c r="G883" s="40">
        <v>457</v>
      </c>
      <c r="H883" s="40">
        <v>4222062021</v>
      </c>
      <c r="I883" s="40" t="str">
        <f>VLOOKUP(A883,СПРАВОЧНИК!B:D,2,0)</f>
        <v>ЕВРОПА</v>
      </c>
      <c r="J883" s="40" t="str">
        <f>VLOOKUP(A883,СПРАВОЧНИК!B:D,3,0)</f>
        <v>ИНОМАРКИ</v>
      </c>
    </row>
    <row r="884" spans="1:10" x14ac:dyDescent="0.25">
      <c r="A884" s="65" t="s">
        <v>571</v>
      </c>
      <c r="B884" s="65" t="s">
        <v>881</v>
      </c>
      <c r="C884" s="65" t="s">
        <v>773</v>
      </c>
      <c r="D884" s="40">
        <v>3165000</v>
      </c>
      <c r="E884" s="40">
        <v>2</v>
      </c>
      <c r="F884" s="40">
        <v>6330000</v>
      </c>
      <c r="G884" s="40">
        <v>14</v>
      </c>
      <c r="H884" s="40">
        <v>42490000</v>
      </c>
      <c r="I884" s="40" t="str">
        <f>VLOOKUP(A884,СПРАВОЧНИК!B:D,2,0)</f>
        <v>ЕВРОПА</v>
      </c>
      <c r="J884" s="40" t="str">
        <f>VLOOKUP(A884,СПРАВОЧНИК!B:D,3,0)</f>
        <v>ИНОМАРКИ</v>
      </c>
    </row>
    <row r="885" spans="1:10" x14ac:dyDescent="0.25">
      <c r="A885" s="65" t="s">
        <v>571</v>
      </c>
      <c r="B885" s="65" t="s">
        <v>882</v>
      </c>
      <c r="C885" s="65" t="s">
        <v>773</v>
      </c>
      <c r="D885" s="40">
        <v>5113000</v>
      </c>
      <c r="E885" s="40">
        <v>3</v>
      </c>
      <c r="F885" s="40">
        <v>15339000</v>
      </c>
      <c r="G885" s="40">
        <v>45</v>
      </c>
      <c r="H885" s="40">
        <v>244326839</v>
      </c>
      <c r="I885" s="40" t="str">
        <f>VLOOKUP(A885,СПРАВОЧНИК!B:D,2,0)</f>
        <v>ЕВРОПА</v>
      </c>
      <c r="J885" s="40" t="str">
        <f>VLOOKUP(A885,СПРАВОЧНИК!B:D,3,0)</f>
        <v>ИНОМАРКИ</v>
      </c>
    </row>
    <row r="886" spans="1:10" x14ac:dyDescent="0.25">
      <c r="A886" s="65" t="s">
        <v>571</v>
      </c>
      <c r="B886" s="65" t="s">
        <v>1018</v>
      </c>
      <c r="C886" s="65" t="s">
        <v>773</v>
      </c>
      <c r="D886" s="40">
        <v>0</v>
      </c>
      <c r="E886" s="40"/>
      <c r="F886" s="40"/>
      <c r="G886" s="40">
        <v>1</v>
      </c>
      <c r="H886" s="40">
        <v>3755000</v>
      </c>
      <c r="I886" s="40" t="str">
        <f>VLOOKUP(A886,СПРАВОЧНИК!B:D,2,0)</f>
        <v>ЕВРОПА</v>
      </c>
      <c r="J886" s="40" t="str">
        <f>VLOOKUP(A886,СПРАВОЧНИК!B:D,3,0)</f>
        <v>ИНОМАРКИ</v>
      </c>
    </row>
    <row r="887" spans="1:10" x14ac:dyDescent="0.25">
      <c r="A887" s="65" t="s">
        <v>571</v>
      </c>
      <c r="B887" s="65" t="s">
        <v>883</v>
      </c>
      <c r="C887" s="65" t="s">
        <v>775</v>
      </c>
      <c r="D887" s="40">
        <v>0</v>
      </c>
      <c r="E887" s="40"/>
      <c r="F887" s="40"/>
      <c r="G887" s="40">
        <v>21</v>
      </c>
      <c r="H887" s="40">
        <v>59742000</v>
      </c>
      <c r="I887" s="40" t="str">
        <f>VLOOKUP(A887,СПРАВОЧНИК!B:D,2,0)</f>
        <v>ЕВРОПА</v>
      </c>
      <c r="J887" s="40" t="str">
        <f>VLOOKUP(A887,СПРАВОЧНИК!B:D,3,0)</f>
        <v>ИНОМАРКИ</v>
      </c>
    </row>
    <row r="888" spans="1:10" x14ac:dyDescent="0.25">
      <c r="A888" s="65" t="s">
        <v>571</v>
      </c>
      <c r="B888" s="65" t="s">
        <v>918</v>
      </c>
      <c r="C888" s="65" t="s">
        <v>773</v>
      </c>
      <c r="D888" s="40">
        <v>3000000</v>
      </c>
      <c r="E888" s="40">
        <v>1</v>
      </c>
      <c r="F888" s="40">
        <v>3000000</v>
      </c>
      <c r="G888" s="40">
        <v>3</v>
      </c>
      <c r="H888" s="40">
        <v>8650000</v>
      </c>
      <c r="I888" s="40" t="str">
        <f>VLOOKUP(A888,СПРАВОЧНИК!B:D,2,0)</f>
        <v>ЕВРОПА</v>
      </c>
      <c r="J888" s="40" t="str">
        <f>VLOOKUP(A888,СПРАВОЧНИК!B:D,3,0)</f>
        <v>ИНОМАРКИ</v>
      </c>
    </row>
    <row r="889" spans="1:10" x14ac:dyDescent="0.25">
      <c r="A889" s="65" t="s">
        <v>571</v>
      </c>
      <c r="B889" s="65" t="s">
        <v>959</v>
      </c>
      <c r="C889" s="65" t="s">
        <v>773</v>
      </c>
      <c r="D889" s="40">
        <v>0</v>
      </c>
      <c r="E889" s="40"/>
      <c r="F889" s="40"/>
      <c r="G889" s="40">
        <v>1</v>
      </c>
      <c r="H889" s="40">
        <v>3634250</v>
      </c>
      <c r="I889" s="40" t="str">
        <f>VLOOKUP(A889,СПРАВОЧНИК!B:D,2,0)</f>
        <v>ЕВРОПА</v>
      </c>
      <c r="J889" s="40" t="str">
        <f>VLOOKUP(A889,СПРАВОЧНИК!B:D,3,0)</f>
        <v>ИНОМАРКИ</v>
      </c>
    </row>
    <row r="890" spans="1:10" x14ac:dyDescent="0.25">
      <c r="A890" s="65" t="s">
        <v>571</v>
      </c>
      <c r="B890" s="65" t="s">
        <v>884</v>
      </c>
      <c r="C890" s="65" t="s">
        <v>773</v>
      </c>
      <c r="D890" s="40">
        <v>6763500</v>
      </c>
      <c r="E890" s="40">
        <v>28</v>
      </c>
      <c r="F890" s="40">
        <v>189378000</v>
      </c>
      <c r="G890" s="40">
        <v>163</v>
      </c>
      <c r="H890" s="40">
        <v>1086859000</v>
      </c>
      <c r="I890" s="40" t="str">
        <f>VLOOKUP(A890,СПРАВОЧНИК!B:D,2,0)</f>
        <v>ЕВРОПА</v>
      </c>
      <c r="J890" s="40" t="str">
        <f>VLOOKUP(A890,СПРАВОЧНИК!B:D,3,0)</f>
        <v>ИНОМАРКИ</v>
      </c>
    </row>
    <row r="891" spans="1:10" x14ac:dyDescent="0.25">
      <c r="A891" s="65" t="s">
        <v>571</v>
      </c>
      <c r="B891" s="65" t="s">
        <v>885</v>
      </c>
      <c r="C891" s="65" t="s">
        <v>773</v>
      </c>
      <c r="D891" s="40">
        <v>3530471</v>
      </c>
      <c r="E891" s="40">
        <v>13</v>
      </c>
      <c r="F891" s="40">
        <v>45896123</v>
      </c>
      <c r="G891" s="40">
        <v>349</v>
      </c>
      <c r="H891" s="40">
        <v>1082129876</v>
      </c>
      <c r="I891" s="40" t="str">
        <f>VLOOKUP(A891,СПРАВОЧНИК!B:D,2,0)</f>
        <v>ЕВРОПА</v>
      </c>
      <c r="J891" s="40" t="str">
        <f>VLOOKUP(A891,СПРАВОЧНИК!B:D,3,0)</f>
        <v>ИНОМАРКИ</v>
      </c>
    </row>
    <row r="892" spans="1:10" x14ac:dyDescent="0.25">
      <c r="A892" s="65" t="s">
        <v>571</v>
      </c>
      <c r="B892" s="65" t="s">
        <v>886</v>
      </c>
      <c r="C892" s="65" t="s">
        <v>773</v>
      </c>
      <c r="D892" s="40">
        <v>7100000</v>
      </c>
      <c r="E892" s="40">
        <v>4</v>
      </c>
      <c r="F892" s="40">
        <v>28400000</v>
      </c>
      <c r="G892" s="40">
        <v>26</v>
      </c>
      <c r="H892" s="40">
        <v>171856580</v>
      </c>
      <c r="I892" s="40" t="str">
        <f>VLOOKUP(A892,СПРАВОЧНИК!B:D,2,0)</f>
        <v>ЕВРОПА</v>
      </c>
      <c r="J892" s="40" t="str">
        <f>VLOOKUP(A892,СПРАВОЧНИК!B:D,3,0)</f>
        <v>ИНОМАРКИ</v>
      </c>
    </row>
    <row r="893" spans="1:10" x14ac:dyDescent="0.25">
      <c r="A893" s="65" t="s">
        <v>571</v>
      </c>
      <c r="B893" s="65" t="s">
        <v>887</v>
      </c>
      <c r="C893" s="65" t="s">
        <v>773</v>
      </c>
      <c r="D893" s="40">
        <v>4445000</v>
      </c>
      <c r="E893" s="40">
        <v>36</v>
      </c>
      <c r="F893" s="40">
        <v>160020000</v>
      </c>
      <c r="G893" s="40">
        <v>413</v>
      </c>
      <c r="H893" s="40">
        <v>1677098432</v>
      </c>
      <c r="I893" s="40" t="str">
        <f>VLOOKUP(A893,СПРАВОЧНИК!B:D,2,0)</f>
        <v>ЕВРОПА</v>
      </c>
      <c r="J893" s="40" t="str">
        <f>VLOOKUP(A893,СПРАВОЧНИК!B:D,3,0)</f>
        <v>ИНОМАРКИ</v>
      </c>
    </row>
    <row r="894" spans="1:10" x14ac:dyDescent="0.25">
      <c r="A894" s="65" t="s">
        <v>571</v>
      </c>
      <c r="B894" s="65" t="s">
        <v>888</v>
      </c>
      <c r="C894" s="65" t="s">
        <v>773</v>
      </c>
      <c r="D894" s="40">
        <v>0</v>
      </c>
      <c r="E894" s="40"/>
      <c r="F894" s="40"/>
      <c r="G894" s="40">
        <v>15</v>
      </c>
      <c r="H894" s="40">
        <v>44050000</v>
      </c>
      <c r="I894" s="40" t="str">
        <f>VLOOKUP(A894,СПРАВОЧНИК!B:D,2,0)</f>
        <v>ЕВРОПА</v>
      </c>
      <c r="J894" s="40" t="str">
        <f>VLOOKUP(A894,СПРАВОЧНИК!B:D,3,0)</f>
        <v>ИНОМАРКИ</v>
      </c>
    </row>
    <row r="895" spans="1:10" x14ac:dyDescent="0.25">
      <c r="A895" s="65" t="s">
        <v>571</v>
      </c>
      <c r="B895" s="65" t="s">
        <v>889</v>
      </c>
      <c r="C895" s="65" t="s">
        <v>773</v>
      </c>
      <c r="D895" s="40">
        <v>3241900</v>
      </c>
      <c r="E895" s="40">
        <v>1</v>
      </c>
      <c r="F895" s="40">
        <v>3241900</v>
      </c>
      <c r="G895" s="40">
        <v>26</v>
      </c>
      <c r="H895" s="40">
        <v>67755100</v>
      </c>
      <c r="I895" s="40" t="str">
        <f>VLOOKUP(A895,СПРАВОЧНИК!B:D,2,0)</f>
        <v>ЕВРОПА</v>
      </c>
      <c r="J895" s="40" t="str">
        <f>VLOOKUP(A895,СПРАВОЧНИК!B:D,3,0)</f>
        <v>ИНОМАРКИ</v>
      </c>
    </row>
    <row r="896" spans="1:10" x14ac:dyDescent="0.25">
      <c r="A896" s="65" t="s">
        <v>571</v>
      </c>
      <c r="B896" s="65" t="s">
        <v>890</v>
      </c>
      <c r="C896" s="65" t="s">
        <v>809</v>
      </c>
      <c r="D896" s="40">
        <v>0</v>
      </c>
      <c r="E896" s="40"/>
      <c r="F896" s="40"/>
      <c r="G896" s="40">
        <v>5</v>
      </c>
      <c r="H896" s="40">
        <v>38650000</v>
      </c>
      <c r="I896" s="40" t="str">
        <f>VLOOKUP(A896,СПРАВОЧНИК!B:D,2,0)</f>
        <v>ЕВРОПА</v>
      </c>
      <c r="J896" s="40" t="str">
        <f>VLOOKUP(A896,СПРАВОЧНИК!B:D,3,0)</f>
        <v>ИНОМАРКИ</v>
      </c>
    </row>
    <row r="897" spans="1:10" x14ac:dyDescent="0.25">
      <c r="A897" s="65" t="s">
        <v>573</v>
      </c>
      <c r="B897" s="65" t="s">
        <v>574</v>
      </c>
      <c r="C897" s="65" t="s">
        <v>773</v>
      </c>
      <c r="D897" s="40">
        <v>0</v>
      </c>
      <c r="E897" s="40"/>
      <c r="F897" s="40"/>
      <c r="G897" s="40">
        <v>2</v>
      </c>
      <c r="H897" s="40">
        <v>16300000</v>
      </c>
      <c r="I897" s="40" t="str">
        <f>VLOOKUP(A897,СПРАВОЧНИК!B:D,2,0)</f>
        <v>ЕВРОПА</v>
      </c>
      <c r="J897" s="40" t="str">
        <f>VLOOKUP(A897,СПРАВОЧНИК!B:D,3,0)</f>
        <v>ИНОМАРКИ</v>
      </c>
    </row>
    <row r="898" spans="1:10" x14ac:dyDescent="0.25">
      <c r="A898" s="65" t="s">
        <v>573</v>
      </c>
      <c r="B898" s="65" t="s">
        <v>575</v>
      </c>
      <c r="C898" s="65" t="s">
        <v>775</v>
      </c>
      <c r="D898" s="40">
        <v>0</v>
      </c>
      <c r="E898" s="40"/>
      <c r="F898" s="40"/>
      <c r="G898" s="40">
        <v>1</v>
      </c>
      <c r="H898" s="40">
        <v>1890000</v>
      </c>
      <c r="I898" s="40" t="str">
        <f>VLOOKUP(A898,СПРАВОЧНИК!B:D,2,0)</f>
        <v>ЕВРОПА</v>
      </c>
      <c r="J898" s="40" t="str">
        <f>VLOOKUP(A898,СПРАВОЧНИК!B:D,3,0)</f>
        <v>ИНОМАРКИ</v>
      </c>
    </row>
    <row r="899" spans="1:10" x14ac:dyDescent="0.25">
      <c r="A899" s="65" t="s">
        <v>573</v>
      </c>
      <c r="B899" s="65" t="s">
        <v>576</v>
      </c>
      <c r="C899" s="65" t="s">
        <v>775</v>
      </c>
      <c r="D899" s="40">
        <v>0</v>
      </c>
      <c r="E899" s="40"/>
      <c r="F899" s="40"/>
      <c r="G899" s="40">
        <v>10</v>
      </c>
      <c r="H899" s="40">
        <v>32680000</v>
      </c>
      <c r="I899" s="40" t="str">
        <f>VLOOKUP(A899,СПРАВОЧНИК!B:D,2,0)</f>
        <v>ЕВРОПА</v>
      </c>
      <c r="J899" s="40" t="str">
        <f>VLOOKUP(A899,СПРАВОЧНИК!B:D,3,0)</f>
        <v>ИНОМАРКИ</v>
      </c>
    </row>
    <row r="900" spans="1:10" x14ac:dyDescent="0.25">
      <c r="A900" s="65" t="s">
        <v>573</v>
      </c>
      <c r="B900" s="65" t="s">
        <v>577</v>
      </c>
      <c r="C900" s="65" t="s">
        <v>774</v>
      </c>
      <c r="D900" s="40">
        <v>0</v>
      </c>
      <c r="E900" s="40"/>
      <c r="F900" s="40"/>
      <c r="G900" s="40">
        <v>7</v>
      </c>
      <c r="H900" s="40">
        <v>32872000</v>
      </c>
      <c r="I900" s="40" t="str">
        <f>VLOOKUP(A900,СПРАВОЧНИК!B:D,2,0)</f>
        <v>ЕВРОПА</v>
      </c>
      <c r="J900" s="40" t="str">
        <f>VLOOKUP(A900,СПРАВОЧНИК!B:D,3,0)</f>
        <v>ИНОМАРКИ</v>
      </c>
    </row>
    <row r="901" spans="1:10" x14ac:dyDescent="0.25">
      <c r="A901" s="65" t="s">
        <v>573</v>
      </c>
      <c r="B901" s="65" t="s">
        <v>578</v>
      </c>
      <c r="C901" s="65" t="s">
        <v>775</v>
      </c>
      <c r="D901" s="40">
        <v>0</v>
      </c>
      <c r="E901" s="40"/>
      <c r="F901" s="40"/>
      <c r="G901" s="40">
        <v>8</v>
      </c>
      <c r="H901" s="40">
        <v>22956000</v>
      </c>
      <c r="I901" s="40" t="str">
        <f>VLOOKUP(A901,СПРАВОЧНИК!B:D,2,0)</f>
        <v>ЕВРОПА</v>
      </c>
      <c r="J901" s="40" t="str">
        <f>VLOOKUP(A901,СПРАВОЧНИК!B:D,3,0)</f>
        <v>ИНОМАРКИ</v>
      </c>
    </row>
    <row r="902" spans="1:10" x14ac:dyDescent="0.25">
      <c r="A902" s="65" t="s">
        <v>573</v>
      </c>
      <c r="B902" s="65" t="s">
        <v>579</v>
      </c>
      <c r="C902" s="65" t="s">
        <v>774</v>
      </c>
      <c r="D902" s="40">
        <v>0</v>
      </c>
      <c r="E902" s="40"/>
      <c r="F902" s="40"/>
      <c r="G902" s="40">
        <v>3</v>
      </c>
      <c r="H902" s="40">
        <v>15537000</v>
      </c>
      <c r="I902" s="40" t="str">
        <f>VLOOKUP(A902,СПРАВОЧНИК!B:D,2,0)</f>
        <v>ЕВРОПА</v>
      </c>
      <c r="J902" s="40" t="str">
        <f>VLOOKUP(A902,СПРАВОЧНИК!B:D,3,0)</f>
        <v>ИНОМАРКИ</v>
      </c>
    </row>
    <row r="903" spans="1:10" x14ac:dyDescent="0.25">
      <c r="A903" s="65" t="s">
        <v>573</v>
      </c>
      <c r="B903" s="65" t="s">
        <v>580</v>
      </c>
      <c r="C903" s="65" t="s">
        <v>773</v>
      </c>
      <c r="D903" s="40">
        <v>5200000</v>
      </c>
      <c r="E903" s="40">
        <v>6</v>
      </c>
      <c r="F903" s="40">
        <v>31200000</v>
      </c>
      <c r="G903" s="40">
        <v>43</v>
      </c>
      <c r="H903" s="40">
        <v>207290000</v>
      </c>
      <c r="I903" s="40" t="str">
        <f>VLOOKUP(A903,СПРАВОЧНИК!B:D,2,0)</f>
        <v>ЕВРОПА</v>
      </c>
      <c r="J903" s="40" t="str">
        <f>VLOOKUP(A903,СПРАВОЧНИК!B:D,3,0)</f>
        <v>ИНОМАРКИ</v>
      </c>
    </row>
    <row r="904" spans="1:10" x14ac:dyDescent="0.25">
      <c r="A904" s="65" t="s">
        <v>573</v>
      </c>
      <c r="B904" s="65" t="s">
        <v>581</v>
      </c>
      <c r="C904" s="65" t="s">
        <v>773</v>
      </c>
      <c r="D904" s="40">
        <v>5413400</v>
      </c>
      <c r="E904" s="40">
        <v>9</v>
      </c>
      <c r="F904" s="40">
        <v>48720600</v>
      </c>
      <c r="G904" s="40">
        <v>175</v>
      </c>
      <c r="H904" s="40">
        <v>804520208</v>
      </c>
      <c r="I904" s="40" t="str">
        <f>VLOOKUP(A904,СПРАВОЧНИК!B:D,2,0)</f>
        <v>ЕВРОПА</v>
      </c>
      <c r="J904" s="40" t="str">
        <f>VLOOKUP(A904,СПРАВОЧНИК!B:D,3,0)</f>
        <v>ИНОМАРКИ</v>
      </c>
    </row>
    <row r="905" spans="1:10" x14ac:dyDescent="0.25">
      <c r="A905" s="65" t="s">
        <v>573</v>
      </c>
      <c r="B905" s="65" t="s">
        <v>582</v>
      </c>
      <c r="C905" s="65" t="s">
        <v>773</v>
      </c>
      <c r="D905" s="40">
        <v>6276200</v>
      </c>
      <c r="E905" s="40">
        <v>23</v>
      </c>
      <c r="F905" s="40">
        <v>144352600</v>
      </c>
      <c r="G905" s="40">
        <v>198</v>
      </c>
      <c r="H905" s="40">
        <v>1195207301</v>
      </c>
      <c r="I905" s="40" t="str">
        <f>VLOOKUP(A905,СПРАВОЧНИК!B:D,2,0)</f>
        <v>ЕВРОПА</v>
      </c>
      <c r="J905" s="40" t="str">
        <f>VLOOKUP(A905,СПРАВОЧНИК!B:D,3,0)</f>
        <v>ИНОМАРКИ</v>
      </c>
    </row>
    <row r="906" spans="1:10" x14ac:dyDescent="0.25">
      <c r="A906" s="65" t="s">
        <v>583</v>
      </c>
      <c r="B906" s="65" t="s">
        <v>584</v>
      </c>
      <c r="C906" s="65" t="s">
        <v>809</v>
      </c>
      <c r="D906" s="40">
        <v>10290000</v>
      </c>
      <c r="E906" s="40">
        <v>189</v>
      </c>
      <c r="F906" s="40">
        <v>1944810000</v>
      </c>
      <c r="G906" s="40">
        <v>1295</v>
      </c>
      <c r="H906" s="40">
        <v>11975170000</v>
      </c>
      <c r="I906" s="40" t="str">
        <f>VLOOKUP(A906,СПРАВОЧНИК!B:D,2,0)</f>
        <v>КИТАЙ</v>
      </c>
      <c r="J906" s="40" t="str">
        <f>VLOOKUP(A906,СПРАВОЧНИК!B:D,3,0)</f>
        <v>ИНОМАРКИ</v>
      </c>
    </row>
    <row r="907" spans="1:10" x14ac:dyDescent="0.25">
      <c r="A907" s="65" t="s">
        <v>583</v>
      </c>
      <c r="B907" s="65" t="s">
        <v>585</v>
      </c>
      <c r="C907" s="65" t="s">
        <v>773</v>
      </c>
      <c r="D907" s="40">
        <v>6490000</v>
      </c>
      <c r="E907" s="40">
        <v>625</v>
      </c>
      <c r="F907" s="40">
        <v>4056250000</v>
      </c>
      <c r="G907" s="40">
        <v>2856</v>
      </c>
      <c r="H907" s="40">
        <v>20830115955</v>
      </c>
      <c r="I907" s="40" t="str">
        <f>VLOOKUP(A907,СПРАВОЧНИК!B:D,2,0)</f>
        <v>КИТАЙ</v>
      </c>
      <c r="J907" s="40" t="str">
        <f>VLOOKUP(A907,СПРАВОЧНИК!B:D,3,0)</f>
        <v>ИНОМАРКИ</v>
      </c>
    </row>
    <row r="908" spans="1:10" x14ac:dyDescent="0.25">
      <c r="A908" s="65" t="s">
        <v>583</v>
      </c>
      <c r="B908" s="65" t="s">
        <v>746</v>
      </c>
      <c r="C908" s="65" t="s">
        <v>774</v>
      </c>
      <c r="D908" s="40">
        <v>8490000</v>
      </c>
      <c r="E908" s="40">
        <v>18</v>
      </c>
      <c r="F908" s="40">
        <v>152820000</v>
      </c>
      <c r="G908" s="40">
        <v>130</v>
      </c>
      <c r="H908" s="40">
        <v>1088700000</v>
      </c>
      <c r="I908" s="40" t="str">
        <f>VLOOKUP(A908,СПРАВОЧНИК!B:D,2,0)</f>
        <v>КИТАЙ</v>
      </c>
      <c r="J908" s="40" t="str">
        <f>VLOOKUP(A908,СПРАВОЧНИК!B:D,3,0)</f>
        <v>ИНОМАРКИ</v>
      </c>
    </row>
    <row r="909" spans="1:10" x14ac:dyDescent="0.25">
      <c r="A909" s="65" t="s">
        <v>586</v>
      </c>
      <c r="B909" s="65" t="s">
        <v>587</v>
      </c>
      <c r="C909" s="65" t="s">
        <v>773</v>
      </c>
      <c r="D909" s="40">
        <v>0</v>
      </c>
      <c r="E909" s="40"/>
      <c r="F909" s="40"/>
      <c r="G909" s="40">
        <v>12</v>
      </c>
      <c r="H909" s="40">
        <v>41620000</v>
      </c>
      <c r="I909" s="40" t="str">
        <f>VLOOKUP(A909,СПРАВОЧНИК!B:D,2,0)</f>
        <v>КИТАЙ</v>
      </c>
      <c r="J909" s="40" t="str">
        <f>VLOOKUP(A909,СПРАВОЧНИК!B:D,3,0)</f>
        <v>ИНОМАРКИ</v>
      </c>
    </row>
    <row r="910" spans="1:10" x14ac:dyDescent="0.25">
      <c r="A910" s="65" t="s">
        <v>586</v>
      </c>
      <c r="B910" s="65" t="s">
        <v>588</v>
      </c>
      <c r="C910" s="65" t="s">
        <v>773</v>
      </c>
      <c r="D910" s="40">
        <v>0</v>
      </c>
      <c r="E910" s="40"/>
      <c r="F910" s="40"/>
      <c r="G910" s="40">
        <v>8</v>
      </c>
      <c r="H910" s="40">
        <v>23331000</v>
      </c>
      <c r="I910" s="40" t="str">
        <f>VLOOKUP(A910,СПРАВОЧНИК!B:D,2,0)</f>
        <v>КИТАЙ</v>
      </c>
      <c r="J910" s="40" t="str">
        <f>VLOOKUP(A910,СПРАВОЧНИК!B:D,3,0)</f>
        <v>ИНОМАРКИ</v>
      </c>
    </row>
    <row r="911" spans="1:10" x14ac:dyDescent="0.25">
      <c r="A911" s="65" t="s">
        <v>1064</v>
      </c>
      <c r="B911" s="65" t="s">
        <v>1170</v>
      </c>
      <c r="C911" s="65" t="s">
        <v>773</v>
      </c>
      <c r="D911" s="40">
        <v>6549000</v>
      </c>
      <c r="E911" s="40">
        <v>4</v>
      </c>
      <c r="F911" s="40">
        <v>26196000</v>
      </c>
      <c r="G911" s="40">
        <v>4</v>
      </c>
      <c r="H911" s="40">
        <v>26196000</v>
      </c>
      <c r="I911" s="40" t="str">
        <f>VLOOKUP(A911,СПРАВОЧНИК!B:D,2,0)</f>
        <v>КИТАЙ</v>
      </c>
      <c r="J911" s="40" t="str">
        <f>VLOOKUP(A911,СПРАВОЧНИК!B:D,3,0)</f>
        <v>ИНОМАРКИ</v>
      </c>
    </row>
    <row r="912" spans="1:10" x14ac:dyDescent="0.25">
      <c r="A912" s="65" t="s">
        <v>1064</v>
      </c>
      <c r="B912" s="65" t="s">
        <v>1065</v>
      </c>
      <c r="C912" s="65" t="s">
        <v>773</v>
      </c>
      <c r="D912" s="40">
        <v>5800000</v>
      </c>
      <c r="E912" s="40">
        <v>1</v>
      </c>
      <c r="F912" s="40">
        <v>5800000</v>
      </c>
      <c r="G912" s="40">
        <v>2</v>
      </c>
      <c r="H912" s="40">
        <v>12499900</v>
      </c>
      <c r="I912" s="40" t="str">
        <f>VLOOKUP(A912,СПРАВОЧНИК!B:D,2,0)</f>
        <v>КИТАЙ</v>
      </c>
      <c r="J912" s="40" t="str">
        <f>VLOOKUP(A912,СПРАВОЧНИК!B:D,3,0)</f>
        <v>ИНОМАРКИ</v>
      </c>
    </row>
    <row r="913" spans="1:10" x14ac:dyDescent="0.25">
      <c r="A913" s="65" t="s">
        <v>589</v>
      </c>
      <c r="B913" s="65" t="s">
        <v>590</v>
      </c>
      <c r="C913" s="65" t="s">
        <v>811</v>
      </c>
      <c r="D913" s="40">
        <v>0</v>
      </c>
      <c r="E913" s="40"/>
      <c r="F913" s="40"/>
      <c r="G913" s="40">
        <v>4</v>
      </c>
      <c r="H913" s="40">
        <v>7820000</v>
      </c>
      <c r="I913" s="40" t="str">
        <f>VLOOKUP(A913,СПРАВОЧНИК!B:D,2,0)</f>
        <v>КИТАЙ</v>
      </c>
      <c r="J913" s="40" t="str">
        <f>VLOOKUP(A913,СПРАВОЧНИК!B:D,3,0)</f>
        <v>ИНОМАРКИ</v>
      </c>
    </row>
    <row r="914" spans="1:10" x14ac:dyDescent="0.25">
      <c r="A914" s="65" t="s">
        <v>589</v>
      </c>
      <c r="B914" s="65" t="s">
        <v>990</v>
      </c>
      <c r="C914" s="65" t="s">
        <v>811</v>
      </c>
      <c r="D914" s="40">
        <v>0</v>
      </c>
      <c r="E914" s="40"/>
      <c r="F914" s="40"/>
      <c r="G914" s="40">
        <v>1</v>
      </c>
      <c r="H914" s="40">
        <v>1900000</v>
      </c>
      <c r="I914" s="40" t="str">
        <f>VLOOKUP(A914,СПРАВОЧНИК!B:D,2,0)</f>
        <v>КИТАЙ</v>
      </c>
      <c r="J914" s="40" t="str">
        <f>VLOOKUP(A914,СПРАВОЧНИК!B:D,3,0)</f>
        <v>ИНОМАРКИ</v>
      </c>
    </row>
    <row r="915" spans="1:10" x14ac:dyDescent="0.25">
      <c r="A915" s="65" t="s">
        <v>591</v>
      </c>
      <c r="B915" s="65" t="s">
        <v>592</v>
      </c>
      <c r="C915" s="65" t="s">
        <v>773</v>
      </c>
      <c r="D915" s="40">
        <v>0</v>
      </c>
      <c r="E915" s="40"/>
      <c r="F915" s="40"/>
      <c r="G915" s="40">
        <v>1</v>
      </c>
      <c r="H915" s="40">
        <v>3650000</v>
      </c>
      <c r="I915" s="40" t="str">
        <f>VLOOKUP(A915,СПРАВОЧНИК!B:D,2,0)</f>
        <v>КИТАЙ</v>
      </c>
      <c r="J915" s="40" t="str">
        <f>VLOOKUP(A915,СПРАВОЧНИК!B:D,3,0)</f>
        <v>ИНОМАРКИ</v>
      </c>
    </row>
    <row r="916" spans="1:10" x14ac:dyDescent="0.25">
      <c r="A916" s="65" t="s">
        <v>591</v>
      </c>
      <c r="B916" s="65" t="s">
        <v>1171</v>
      </c>
      <c r="C916" s="65" t="s">
        <v>773</v>
      </c>
      <c r="D916" s="40">
        <v>4300000</v>
      </c>
      <c r="E916" s="40">
        <v>1</v>
      </c>
      <c r="F916" s="40">
        <v>4300000</v>
      </c>
      <c r="G916" s="40">
        <v>1</v>
      </c>
      <c r="H916" s="40">
        <v>4300000</v>
      </c>
      <c r="I916" s="40" t="str">
        <f>VLOOKUP(A916,СПРАВОЧНИК!B:D,2,0)</f>
        <v>КИТАЙ</v>
      </c>
      <c r="J916" s="40" t="str">
        <f>VLOOKUP(A916,СПРАВОЧНИК!B:D,3,0)</f>
        <v>ИНОМАРКИ</v>
      </c>
    </row>
    <row r="917" spans="1:10" x14ac:dyDescent="0.25">
      <c r="A917" s="65" t="s">
        <v>591</v>
      </c>
      <c r="B917" s="65" t="s">
        <v>749</v>
      </c>
      <c r="C917" s="65" t="s">
        <v>773</v>
      </c>
      <c r="D917" s="40">
        <v>5300000</v>
      </c>
      <c r="E917" s="40">
        <v>1</v>
      </c>
      <c r="F917" s="40">
        <v>5300000</v>
      </c>
      <c r="G917" s="40">
        <v>8</v>
      </c>
      <c r="H917" s="40">
        <v>50800000</v>
      </c>
      <c r="I917" s="40" t="str">
        <f>VLOOKUP(A917,СПРАВОЧНИК!B:D,2,0)</f>
        <v>КИТАЙ</v>
      </c>
      <c r="J917" s="40" t="str">
        <f>VLOOKUP(A917,СПРАВОЧНИК!B:D,3,0)</f>
        <v>ИНОМАРКИ</v>
      </c>
    </row>
    <row r="918" spans="1:10" x14ac:dyDescent="0.25">
      <c r="A918" s="65" t="s">
        <v>591</v>
      </c>
      <c r="B918" s="65" t="s">
        <v>593</v>
      </c>
      <c r="C918" s="65" t="s">
        <v>775</v>
      </c>
      <c r="D918" s="40">
        <v>0</v>
      </c>
      <c r="E918" s="40"/>
      <c r="F918" s="40"/>
      <c r="G918" s="40">
        <v>1</v>
      </c>
      <c r="H918" s="40">
        <v>4900000</v>
      </c>
      <c r="I918" s="40" t="str">
        <f>VLOOKUP(A918,СПРАВОЧНИК!B:D,2,0)</f>
        <v>КИТАЙ</v>
      </c>
      <c r="J918" s="40" t="str">
        <f>VLOOKUP(A918,СПРАВОЧНИК!B:D,3,0)</f>
        <v>ИНОМАРКИ</v>
      </c>
    </row>
    <row r="919" spans="1:10" x14ac:dyDescent="0.25">
      <c r="A919" s="65" t="s">
        <v>594</v>
      </c>
      <c r="B919" s="65" t="s">
        <v>595</v>
      </c>
      <c r="C919" s="65" t="s">
        <v>809</v>
      </c>
      <c r="D919" s="40">
        <v>0</v>
      </c>
      <c r="E919" s="40"/>
      <c r="F919" s="40"/>
      <c r="G919" s="40">
        <v>1</v>
      </c>
      <c r="H919" s="40">
        <v>1432000</v>
      </c>
      <c r="I919" s="40" t="str">
        <f>VLOOKUP(A919,СПРАВОЧНИК!B:D,2,0)</f>
        <v>КИТАЙ</v>
      </c>
      <c r="J919" s="40" t="str">
        <f>VLOOKUP(A919,СПРАВОЧНИК!B:D,3,0)</f>
        <v>ИНОМАРКИ</v>
      </c>
    </row>
    <row r="920" spans="1:10" x14ac:dyDescent="0.25">
      <c r="A920" s="65" t="s">
        <v>902</v>
      </c>
      <c r="B920" s="65" t="s">
        <v>903</v>
      </c>
      <c r="C920" s="65" t="s">
        <v>773</v>
      </c>
      <c r="D920" s="40">
        <v>6990000</v>
      </c>
      <c r="E920" s="40">
        <v>700</v>
      </c>
      <c r="F920" s="40">
        <v>4893000000</v>
      </c>
      <c r="G920" s="40">
        <v>2932</v>
      </c>
      <c r="H920" s="40">
        <v>20350050000</v>
      </c>
      <c r="I920" s="40" t="str">
        <f>VLOOKUP(A920,СПРАВОЧНИК!B:D,2,0)</f>
        <v>КИТАЙ</v>
      </c>
      <c r="J920" s="40" t="str">
        <f>VLOOKUP(A920,СПРАВОЧНИК!B:D,3,0)</f>
        <v>ИНОМАРКИ</v>
      </c>
    </row>
    <row r="921" spans="1:10" x14ac:dyDescent="0.25">
      <c r="A921" s="65" t="s">
        <v>902</v>
      </c>
      <c r="B921" s="65" t="s">
        <v>960</v>
      </c>
      <c r="C921" s="65" t="s">
        <v>809</v>
      </c>
      <c r="D921" s="40">
        <v>14900000</v>
      </c>
      <c r="E921" s="40">
        <v>120</v>
      </c>
      <c r="F921" s="40">
        <v>1788000000</v>
      </c>
      <c r="G921" s="40">
        <v>321</v>
      </c>
      <c r="H921" s="40">
        <v>4782900000</v>
      </c>
      <c r="I921" s="40" t="str">
        <f>VLOOKUP(A921,СПРАВОЧНИК!B:D,2,0)</f>
        <v>КИТАЙ</v>
      </c>
      <c r="J921" s="40" t="str">
        <f>VLOOKUP(A921,СПРАВОЧНИК!B:D,3,0)</f>
        <v>ИНОМАРКИ</v>
      </c>
    </row>
    <row r="922" spans="1:10" x14ac:dyDescent="0.25">
      <c r="A922" s="65" t="s">
        <v>902</v>
      </c>
      <c r="B922" s="65" t="s">
        <v>1019</v>
      </c>
      <c r="C922" s="65" t="s">
        <v>773</v>
      </c>
      <c r="D922" s="40">
        <v>4080000</v>
      </c>
      <c r="E922" s="40">
        <v>162</v>
      </c>
      <c r="F922" s="40">
        <v>660960000</v>
      </c>
      <c r="G922" s="40">
        <v>488</v>
      </c>
      <c r="H922" s="40">
        <v>2018740000</v>
      </c>
      <c r="I922" s="40" t="str">
        <f>VLOOKUP(A922,СПРАВОЧНИК!B:D,2,0)</f>
        <v>КИТАЙ</v>
      </c>
      <c r="J922" s="40" t="str">
        <f>VLOOKUP(A922,СПРАВОЧНИК!B:D,3,0)</f>
        <v>ИНОМАРКИ</v>
      </c>
    </row>
    <row r="923" spans="1:10" x14ac:dyDescent="0.25">
      <c r="A923" s="65" t="s">
        <v>1077</v>
      </c>
      <c r="B923" s="65" t="s">
        <v>1078</v>
      </c>
      <c r="C923" s="65" t="s">
        <v>776</v>
      </c>
      <c r="D923" s="40">
        <v>0</v>
      </c>
      <c r="E923" s="40"/>
      <c r="F923" s="40"/>
      <c r="G923" s="40">
        <v>5</v>
      </c>
      <c r="H923" s="40">
        <v>36240000</v>
      </c>
      <c r="I923" s="40" t="str">
        <f>VLOOKUP(A923,СПРАВОЧНИК!B:D,2,0)</f>
        <v>КИТАЙ</v>
      </c>
      <c r="J923" s="40" t="str">
        <f>VLOOKUP(A923,СПРАВОЧНИК!B:D,3,0)</f>
        <v>ИНОМАРКИ</v>
      </c>
    </row>
    <row r="924" spans="1:10" x14ac:dyDescent="0.25">
      <c r="A924" s="65" t="s">
        <v>1077</v>
      </c>
      <c r="B924" s="65" t="s">
        <v>1089</v>
      </c>
      <c r="C924" s="65" t="s">
        <v>773</v>
      </c>
      <c r="D924" s="40">
        <v>0</v>
      </c>
      <c r="E924" s="40"/>
      <c r="F924" s="40"/>
      <c r="G924" s="40">
        <v>1</v>
      </c>
      <c r="H924" s="40">
        <v>7369000</v>
      </c>
      <c r="I924" s="40" t="str">
        <f>VLOOKUP(A924,СПРАВОЧНИК!B:D,2,0)</f>
        <v>КИТАЙ</v>
      </c>
      <c r="J924" s="40" t="str">
        <f>VLOOKUP(A924,СПРАВОЧНИК!B:D,3,0)</f>
        <v>ИНОМАРКИ</v>
      </c>
    </row>
  </sheetData>
  <autoFilter ref="A1:J92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showGridLines="0" tabSelected="1" zoomScale="70" zoomScaleNormal="70" workbookViewId="0">
      <selection activeCell="AC11" sqref="AC11"/>
    </sheetView>
  </sheetViews>
  <sheetFormatPr defaultColWidth="9.140625" defaultRowHeight="15" x14ac:dyDescent="0.25"/>
  <cols>
    <col min="1" max="1" width="9.140625" style="7" customWidth="1"/>
    <col min="2" max="5" width="9.140625" style="7"/>
    <col min="6" max="6" width="8.85546875" style="7" customWidth="1"/>
    <col min="7" max="19" width="9.140625" style="7"/>
    <col min="20" max="20" width="6.85546875" style="7" customWidth="1"/>
    <col min="21" max="21" width="9.140625" style="7"/>
    <col min="22" max="22" width="24.42578125" style="7" customWidth="1"/>
    <col min="23" max="16384" width="9.140625" style="7"/>
  </cols>
  <sheetData>
    <row r="1" spans="1:28" s="8" customFormat="1" x14ac:dyDescent="0.25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45"/>
      <c r="V1" s="45"/>
      <c r="W1" s="45"/>
      <c r="X1" s="7"/>
      <c r="Y1" s="7"/>
      <c r="Z1" s="7"/>
      <c r="AA1" s="7"/>
      <c r="AB1" s="7"/>
    </row>
    <row r="2" spans="1:28" s="8" customFormat="1" x14ac:dyDescent="0.25">
      <c r="A2" s="46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7"/>
      <c r="Y2" s="7"/>
      <c r="Z2" s="7"/>
      <c r="AA2" s="7"/>
      <c r="AB2" s="7"/>
    </row>
    <row r="3" spans="1:28" s="8" customFormat="1" x14ac:dyDescent="0.25">
      <c r="A3" s="46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7"/>
      <c r="W3" s="45"/>
      <c r="X3" s="7"/>
      <c r="Y3" s="7"/>
      <c r="Z3" s="7"/>
      <c r="AA3" s="7"/>
      <c r="AB3" s="7"/>
    </row>
    <row r="4" spans="1:28" s="8" customFormat="1" x14ac:dyDescent="0.25">
      <c r="A4" s="46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7"/>
      <c r="Y4" s="7"/>
      <c r="Z4" s="7"/>
      <c r="AA4" s="7"/>
      <c r="AB4" s="7"/>
    </row>
    <row r="5" spans="1:28" s="8" customFormat="1" x14ac:dyDescent="0.25">
      <c r="A5" s="46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7"/>
      <c r="Y5" s="7"/>
      <c r="Z5" s="7"/>
      <c r="AA5" s="7"/>
      <c r="AB5" s="7"/>
    </row>
    <row r="6" spans="1:28" s="8" customFormat="1" x14ac:dyDescent="0.25">
      <c r="A6" s="46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7"/>
      <c r="Y6" s="7"/>
      <c r="Z6" s="7"/>
      <c r="AA6" s="7"/>
      <c r="AB6" s="7"/>
    </row>
    <row r="7" spans="1:28" s="8" customFormat="1" x14ac:dyDescent="0.25">
      <c r="A7" s="46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7"/>
      <c r="Y7" s="7"/>
      <c r="Z7" s="7"/>
      <c r="AA7" s="7"/>
      <c r="AB7" s="7"/>
    </row>
    <row r="8" spans="1:28" s="8" customFormat="1" x14ac:dyDescent="0.25">
      <c r="A8" s="46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7"/>
      <c r="Y8" s="7"/>
      <c r="Z8" s="7"/>
      <c r="AA8" s="7"/>
      <c r="AB8" s="7"/>
    </row>
    <row r="9" spans="1:28" s="8" customFormat="1" x14ac:dyDescent="0.25">
      <c r="A9" s="46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7"/>
      <c r="Y9" s="7"/>
      <c r="Z9" s="7"/>
      <c r="AA9" s="7"/>
      <c r="AB9" s="7"/>
    </row>
    <row r="10" spans="1:28" s="8" customFormat="1" x14ac:dyDescent="0.25">
      <c r="A10" s="46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7"/>
      <c r="Y10" s="7"/>
      <c r="Z10" s="7"/>
      <c r="AA10" s="7"/>
      <c r="AB10" s="7"/>
    </row>
    <row r="11" spans="1:28" s="8" customFormat="1" x14ac:dyDescent="0.25">
      <c r="A11" s="46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7"/>
      <c r="Y11" s="7"/>
      <c r="Z11" s="7"/>
      <c r="AA11" s="7"/>
      <c r="AB11" s="7"/>
    </row>
    <row r="12" spans="1:28" s="8" customFormat="1" x14ac:dyDescent="0.25">
      <c r="A12" s="46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7"/>
      <c r="Y12" s="7"/>
      <c r="Z12" s="7"/>
      <c r="AA12" s="7"/>
      <c r="AB12" s="7"/>
    </row>
    <row r="13" spans="1:28" s="8" customFormat="1" x14ac:dyDescent="0.25">
      <c r="A13" s="46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7"/>
      <c r="Y13" s="7"/>
      <c r="Z13" s="7"/>
      <c r="AA13" s="7"/>
      <c r="AB13" s="7"/>
    </row>
    <row r="14" spans="1:28" s="8" customFormat="1" x14ac:dyDescent="0.25">
      <c r="A14" s="46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7"/>
      <c r="Y14" s="7"/>
      <c r="Z14" s="7"/>
      <c r="AA14" s="7"/>
      <c r="AB14" s="7"/>
    </row>
    <row r="15" spans="1:28" s="8" customFormat="1" ht="14.45" customHeight="1" x14ac:dyDescent="0.25">
      <c r="A15" s="46"/>
      <c r="B15" s="45"/>
      <c r="C15" s="45"/>
      <c r="D15" s="45"/>
      <c r="E15" s="48"/>
      <c r="F15" s="49"/>
      <c r="G15" s="49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7"/>
      <c r="Y15" s="7"/>
      <c r="Z15" s="7"/>
      <c r="AA15" s="7"/>
      <c r="AB15" s="7"/>
    </row>
    <row r="16" spans="1:28" s="8" customFormat="1" ht="14.45" customHeight="1" x14ac:dyDescent="0.25">
      <c r="A16" s="46"/>
      <c r="B16" s="45"/>
      <c r="C16" s="45"/>
      <c r="D16" s="45"/>
      <c r="E16" s="48"/>
      <c r="F16" s="49"/>
      <c r="G16" s="49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7"/>
      <c r="Y16" s="7"/>
      <c r="Z16" s="7"/>
      <c r="AA16" s="7"/>
      <c r="AB16" s="7"/>
    </row>
    <row r="17" spans="1:28" s="8" customFormat="1" ht="14.45" customHeight="1" x14ac:dyDescent="0.25">
      <c r="A17" s="46"/>
      <c r="B17" s="45"/>
      <c r="C17" s="45"/>
      <c r="D17" s="45"/>
      <c r="E17" s="48"/>
      <c r="F17" s="49"/>
      <c r="G17" s="49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7"/>
      <c r="Y17" s="7"/>
      <c r="Z17" s="7"/>
      <c r="AA17" s="7"/>
      <c r="AB17" s="7"/>
    </row>
    <row r="18" spans="1:28" s="8" customFormat="1" ht="14.45" customHeight="1" x14ac:dyDescent="0.25">
      <c r="A18" s="46"/>
      <c r="B18" s="45"/>
      <c r="C18" s="45"/>
      <c r="D18" s="45"/>
      <c r="E18" s="48"/>
      <c r="F18" s="49"/>
      <c r="G18" s="49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7"/>
      <c r="Y18" s="7"/>
      <c r="Z18" s="7"/>
      <c r="AA18" s="7"/>
      <c r="AB18" s="7"/>
    </row>
    <row r="19" spans="1:28" s="8" customFormat="1" x14ac:dyDescent="0.25">
      <c r="A19" s="46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7"/>
      <c r="Y19" s="7"/>
      <c r="Z19" s="7"/>
      <c r="AA19" s="7"/>
      <c r="AB19" s="7"/>
    </row>
    <row r="20" spans="1:28" s="8" customFormat="1" x14ac:dyDescent="0.25">
      <c r="A20" s="46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7"/>
      <c r="Y20" s="7"/>
      <c r="Z20" s="7"/>
      <c r="AA20" s="7"/>
      <c r="AB20" s="7"/>
    </row>
    <row r="21" spans="1:28" s="8" customFormat="1" x14ac:dyDescent="0.25">
      <c r="A21" s="46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7"/>
      <c r="Y21" s="7"/>
      <c r="Z21" s="7"/>
      <c r="AA21" s="7"/>
      <c r="AB21" s="7"/>
    </row>
    <row r="22" spans="1:28" s="8" customFormat="1" ht="15" customHeight="1" x14ac:dyDescent="0.25">
      <c r="A22" s="46"/>
      <c r="B22" s="45"/>
      <c r="C22" s="45"/>
      <c r="D22" s="45"/>
      <c r="E22" s="50" t="e">
        <f>#REF!</f>
        <v>#REF!</v>
      </c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7"/>
      <c r="Y22" s="7"/>
      <c r="Z22" s="7"/>
      <c r="AA22" s="7"/>
      <c r="AB22" s="7"/>
    </row>
    <row r="23" spans="1:28" s="8" customFormat="1" ht="15" customHeight="1" x14ac:dyDescent="0.25">
      <c r="A23" s="46"/>
      <c r="B23" s="45"/>
      <c r="C23" s="45"/>
      <c r="D23" s="45"/>
      <c r="E23" s="50" t="e">
        <f>#REF!</f>
        <v>#REF!</v>
      </c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7"/>
      <c r="Y23" s="7"/>
      <c r="Z23" s="7"/>
      <c r="AA23" s="7"/>
      <c r="AB23" s="7"/>
    </row>
    <row r="24" spans="1:28" s="8" customFormat="1" ht="15" customHeight="1" x14ac:dyDescent="0.25">
      <c r="A24" s="46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7"/>
      <c r="Y24" s="7"/>
      <c r="Z24" s="7"/>
      <c r="AA24" s="7"/>
      <c r="AB24" s="7"/>
    </row>
    <row r="25" spans="1:28" s="8" customFormat="1" x14ac:dyDescent="0.25">
      <c r="A25" s="46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7"/>
      <c r="Y25" s="7"/>
      <c r="Z25" s="7"/>
      <c r="AA25" s="7"/>
      <c r="AB25" s="7"/>
    </row>
    <row r="26" spans="1:28" s="8" customFormat="1" x14ac:dyDescent="0.25">
      <c r="A26" s="46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7"/>
      <c r="Y26" s="7"/>
      <c r="Z26" s="7"/>
      <c r="AA26" s="7"/>
      <c r="AB26" s="7"/>
    </row>
    <row r="27" spans="1:28" s="8" customFormat="1" x14ac:dyDescent="0.25">
      <c r="A27" s="46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7"/>
      <c r="Y27" s="7"/>
      <c r="Z27" s="7"/>
      <c r="AA27" s="7"/>
      <c r="AB27" s="7"/>
    </row>
    <row r="28" spans="1:28" s="8" customFormat="1" x14ac:dyDescent="0.25">
      <c r="A28" s="46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7"/>
      <c r="Y28" s="7"/>
      <c r="Z28" s="7"/>
      <c r="AA28" s="7"/>
      <c r="AB28" s="7"/>
    </row>
    <row r="29" spans="1:28" s="8" customFormat="1" x14ac:dyDescent="0.25">
      <c r="A29" s="46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7"/>
      <c r="Y29" s="7"/>
      <c r="Z29" s="7"/>
      <c r="AA29" s="7"/>
      <c r="AB29" s="7"/>
    </row>
    <row r="30" spans="1:28" s="8" customFormat="1" x14ac:dyDescent="0.25">
      <c r="A30" s="46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7"/>
      <c r="Y30" s="7"/>
      <c r="Z30" s="7"/>
      <c r="AA30" s="7"/>
      <c r="AB30" s="7"/>
    </row>
    <row r="31" spans="1:28" s="8" customFormat="1" x14ac:dyDescent="0.25">
      <c r="A31" s="46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7"/>
      <c r="Y31" s="7"/>
      <c r="Z31" s="7"/>
      <c r="AA31" s="7"/>
      <c r="AB31" s="7"/>
    </row>
    <row r="32" spans="1:28" s="8" customFormat="1" x14ac:dyDescent="0.25">
      <c r="A32" s="46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7"/>
      <c r="Y32" s="7"/>
      <c r="Z32" s="7"/>
      <c r="AA32" s="7"/>
      <c r="AB32" s="7"/>
    </row>
    <row r="33" spans="1:28" s="8" customFormat="1" x14ac:dyDescent="0.25">
      <c r="A33" s="46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7"/>
      <c r="Y33" s="7"/>
      <c r="Z33" s="7"/>
      <c r="AA33" s="7"/>
      <c r="AB33" s="7"/>
    </row>
    <row r="34" spans="1:28" s="8" customFormat="1" x14ac:dyDescent="0.25">
      <c r="A34" s="46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7"/>
      <c r="Y34" s="7"/>
      <c r="Z34" s="7"/>
      <c r="AA34" s="7"/>
      <c r="AB34" s="7"/>
    </row>
    <row r="35" spans="1:28" s="8" customFormat="1" x14ac:dyDescent="0.25">
      <c r="A35" s="46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7"/>
      <c r="Y35" s="7"/>
      <c r="Z35" s="7"/>
      <c r="AA35" s="7"/>
      <c r="AB35" s="7"/>
    </row>
    <row r="36" spans="1:28" x14ac:dyDescent="0.25">
      <c r="A36" s="46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</row>
    <row r="37" spans="1:28" x14ac:dyDescent="0.25">
      <c r="A37" s="51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</row>
    <row r="38" spans="1:28" x14ac:dyDescent="0.25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</row>
  </sheetData>
  <mergeCells count="1">
    <mergeCell ref="A1:T1"/>
  </mergeCells>
  <conditionalFormatting sqref="F15">
    <cfRule type="cellIs" dxfId="19" priority="1" operator="lessThan">
      <formula>0</formula>
    </cfRule>
    <cfRule type="cellIs" dxfId="18" priority="2" operator="greaterThan">
      <formula>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C5988632-C423-4BF0-8276-3E77D1A64428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Arrows" iconId="0"/>
              <x14:cfIcon iconSet="3Arrows" iconId="0"/>
              <x14:cfIcon iconSet="3Arrows" iconId="2"/>
            </x14:iconSet>
          </x14:cfRule>
          <xm:sqref>E15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08"/>
  <sheetViews>
    <sheetView workbookViewId="0">
      <pane ySplit="1" topLeftCell="A135" activePane="bottomLeft" state="frozen"/>
      <selection pane="bottomLeft" activeCell="D167" sqref="D167"/>
    </sheetView>
  </sheetViews>
  <sheetFormatPr defaultRowHeight="15" x14ac:dyDescent="0.25"/>
  <cols>
    <col min="2" max="2" width="28.140625" customWidth="1"/>
    <col min="3" max="4" width="17.5703125" style="6" customWidth="1"/>
    <col min="8" max="8" width="14.7109375" customWidth="1"/>
    <col min="9" max="9" width="23.42578125" customWidth="1"/>
    <col min="10" max="10" width="15" customWidth="1"/>
    <col min="11" max="11" width="18" customWidth="1"/>
    <col min="12" max="12" width="14" bestFit="1" customWidth="1"/>
    <col min="13" max="13" width="22.28515625" customWidth="1"/>
    <col min="14" max="14" width="14.42578125" customWidth="1"/>
    <col min="15" max="15" width="19.28515625" customWidth="1"/>
    <col min="16" max="16" width="31.28515625" customWidth="1"/>
  </cols>
  <sheetData>
    <row r="1" spans="2:16" x14ac:dyDescent="0.25">
      <c r="B1" s="32" t="s">
        <v>0</v>
      </c>
      <c r="C1" s="9" t="s">
        <v>610</v>
      </c>
      <c r="D1" s="33" t="s">
        <v>615</v>
      </c>
      <c r="H1" s="11" t="s">
        <v>693</v>
      </c>
      <c r="I1" s="11" t="s">
        <v>694</v>
      </c>
      <c r="J1" s="11" t="s">
        <v>696</v>
      </c>
      <c r="K1" s="11" t="s">
        <v>706</v>
      </c>
      <c r="L1" s="11" t="s">
        <v>698</v>
      </c>
      <c r="M1" s="11" t="s">
        <v>699</v>
      </c>
      <c r="N1" s="11" t="s">
        <v>700</v>
      </c>
      <c r="O1" s="11" t="s">
        <v>701</v>
      </c>
      <c r="P1" s="11" t="s">
        <v>702</v>
      </c>
    </row>
    <row r="2" spans="2:16" x14ac:dyDescent="0.25">
      <c r="B2" s="30" t="s">
        <v>1</v>
      </c>
      <c r="C2" s="1" t="s">
        <v>608</v>
      </c>
      <c r="D2" s="31" t="s">
        <v>616</v>
      </c>
      <c r="H2" s="12" t="s">
        <v>596</v>
      </c>
      <c r="I2" s="10" t="s">
        <v>691</v>
      </c>
      <c r="J2" s="22" t="s">
        <v>695</v>
      </c>
      <c r="K2" s="23">
        <v>7903864</v>
      </c>
      <c r="L2" s="24" t="s">
        <v>697</v>
      </c>
      <c r="M2" s="25">
        <v>6044295.0000000009</v>
      </c>
      <c r="N2" s="26">
        <v>6.5000000000000002E-2</v>
      </c>
      <c r="O2" s="25">
        <v>741938.3</v>
      </c>
      <c r="P2" s="13">
        <v>74799.399999999994</v>
      </c>
    </row>
    <row r="3" spans="2:16" x14ac:dyDescent="0.25">
      <c r="B3" s="55" t="s">
        <v>981</v>
      </c>
      <c r="C3" s="53" t="s">
        <v>611</v>
      </c>
      <c r="D3" s="31" t="s">
        <v>616</v>
      </c>
      <c r="H3" s="12" t="s">
        <v>597</v>
      </c>
      <c r="I3" s="10" t="s">
        <v>689</v>
      </c>
      <c r="J3" s="24" t="s">
        <v>703</v>
      </c>
      <c r="K3" s="23">
        <v>28683247</v>
      </c>
      <c r="L3" s="24" t="s">
        <v>704</v>
      </c>
      <c r="M3" s="25">
        <v>13669381</v>
      </c>
      <c r="N3" s="26">
        <v>0.14499999999999999</v>
      </c>
      <c r="O3" s="25">
        <v>468462.3</v>
      </c>
      <c r="P3" s="13">
        <v>47298.9</v>
      </c>
    </row>
    <row r="4" spans="2:16" x14ac:dyDescent="0.25">
      <c r="B4" s="30" t="s">
        <v>6</v>
      </c>
      <c r="C4" s="1" t="s">
        <v>609</v>
      </c>
      <c r="D4" s="31" t="s">
        <v>616</v>
      </c>
      <c r="H4" s="12" t="s">
        <v>598</v>
      </c>
      <c r="I4" s="10" t="s">
        <v>686</v>
      </c>
      <c r="J4" s="24" t="s">
        <v>705</v>
      </c>
      <c r="K4" s="23">
        <v>13867347</v>
      </c>
      <c r="L4" s="24" t="s">
        <v>707</v>
      </c>
      <c r="M4" s="25">
        <v>10644005.4</v>
      </c>
      <c r="N4" s="26">
        <v>0.113</v>
      </c>
      <c r="O4" s="25">
        <v>762356.7</v>
      </c>
      <c r="P4" s="13">
        <v>72464.800000000003</v>
      </c>
    </row>
    <row r="5" spans="2:16" x14ac:dyDescent="0.25">
      <c r="B5" s="30" t="s">
        <v>10</v>
      </c>
      <c r="C5" s="1" t="s">
        <v>609</v>
      </c>
      <c r="D5" s="31" t="s">
        <v>616</v>
      </c>
      <c r="H5" s="12" t="s">
        <v>599</v>
      </c>
      <c r="I5" s="10" t="s">
        <v>688</v>
      </c>
      <c r="J5" s="24" t="s">
        <v>708</v>
      </c>
      <c r="K5" s="23">
        <v>10205730</v>
      </c>
      <c r="L5" s="24" t="s">
        <v>709</v>
      </c>
      <c r="M5" s="25">
        <v>2404328.2000000002</v>
      </c>
      <c r="N5" s="26">
        <v>2.5999999999999999E-2</v>
      </c>
      <c r="O5" s="25">
        <v>241662.5</v>
      </c>
      <c r="P5" s="13">
        <v>37361.4</v>
      </c>
    </row>
    <row r="6" spans="2:16" x14ac:dyDescent="0.25">
      <c r="B6" s="30" t="s">
        <v>13</v>
      </c>
      <c r="C6" s="1" t="s">
        <v>609</v>
      </c>
      <c r="D6" s="31" t="s">
        <v>616</v>
      </c>
      <c r="H6" s="12" t="s">
        <v>600</v>
      </c>
      <c r="I6" s="10" t="s">
        <v>687</v>
      </c>
      <c r="J6" s="22" t="s">
        <v>710</v>
      </c>
      <c r="K6" s="23">
        <v>16645802</v>
      </c>
      <c r="L6" s="24" t="s">
        <v>711</v>
      </c>
      <c r="M6" s="25">
        <v>9026904.3000000007</v>
      </c>
      <c r="N6" s="26">
        <v>9.6000000000000002E-2</v>
      </c>
      <c r="O6" s="25">
        <v>529091</v>
      </c>
      <c r="P6" s="13">
        <v>57203</v>
      </c>
    </row>
    <row r="7" spans="2:16" x14ac:dyDescent="0.25">
      <c r="B7" s="30" t="s">
        <v>15</v>
      </c>
      <c r="C7" s="1" t="s">
        <v>609</v>
      </c>
      <c r="D7" s="31" t="s">
        <v>616</v>
      </c>
      <c r="H7" s="12" t="s">
        <v>601</v>
      </c>
      <c r="I7" s="10" t="s">
        <v>690</v>
      </c>
      <c r="J7" s="24" t="s">
        <v>712</v>
      </c>
      <c r="K7" s="23">
        <v>12259126</v>
      </c>
      <c r="L7" s="24" t="s">
        <v>713</v>
      </c>
      <c r="M7" s="25">
        <v>11674931.200000001</v>
      </c>
      <c r="N7" s="26">
        <v>0.125</v>
      </c>
      <c r="O7" s="25">
        <v>945711.8</v>
      </c>
      <c r="P7" s="13">
        <v>68083.8</v>
      </c>
    </row>
    <row r="8" spans="2:16" x14ac:dyDescent="0.25">
      <c r="B8" s="30" t="s">
        <v>682</v>
      </c>
      <c r="C8" s="1" t="s">
        <v>684</v>
      </c>
      <c r="D8" s="31" t="s">
        <v>616</v>
      </c>
      <c r="H8" s="12" t="s">
        <v>602</v>
      </c>
      <c r="I8" s="10" t="s">
        <v>685</v>
      </c>
      <c r="J8" s="24" t="s">
        <v>714</v>
      </c>
      <c r="K8" s="27">
        <v>40240256</v>
      </c>
      <c r="L8" s="24" t="s">
        <v>715</v>
      </c>
      <c r="M8" s="25">
        <v>33636785.5</v>
      </c>
      <c r="N8" s="26">
        <v>0.35899999999999999</v>
      </c>
      <c r="O8" s="25">
        <v>854978.5</v>
      </c>
      <c r="P8" s="14">
        <v>83126</v>
      </c>
    </row>
    <row r="9" spans="2:16" x14ac:dyDescent="0.25">
      <c r="B9" s="30" t="s">
        <v>16</v>
      </c>
      <c r="C9" s="1" t="s">
        <v>609</v>
      </c>
      <c r="D9" s="31" t="s">
        <v>616</v>
      </c>
      <c r="H9" s="12" t="s">
        <v>603</v>
      </c>
      <c r="I9" s="10" t="s">
        <v>692</v>
      </c>
      <c r="J9" s="24" t="s">
        <v>716</v>
      </c>
      <c r="K9" s="23">
        <v>16642052</v>
      </c>
      <c r="L9" s="28" t="s">
        <v>717</v>
      </c>
      <c r="M9" s="25">
        <v>6709653.9000000004</v>
      </c>
      <c r="N9" s="26">
        <v>7.0999999999999994E-2</v>
      </c>
      <c r="O9" s="25">
        <v>407280.4</v>
      </c>
      <c r="P9" s="14">
        <v>46231.1</v>
      </c>
    </row>
    <row r="10" spans="2:16" ht="15.75" thickBot="1" x14ac:dyDescent="0.3">
      <c r="B10" s="30" t="s">
        <v>19</v>
      </c>
      <c r="C10" s="1" t="s">
        <v>609</v>
      </c>
      <c r="D10" s="31" t="s">
        <v>616</v>
      </c>
    </row>
    <row r="11" spans="2:16" ht="15.75" thickBot="1" x14ac:dyDescent="0.3">
      <c r="B11" s="30" t="s">
        <v>20</v>
      </c>
      <c r="C11" s="1" t="s">
        <v>604</v>
      </c>
      <c r="D11" s="31" t="s">
        <v>617</v>
      </c>
      <c r="H11" s="15"/>
      <c r="I11" s="16" t="e">
        <f>#REF!</f>
        <v>#REF!</v>
      </c>
      <c r="J11" s="17" t="e">
        <f>VLOOKUP(I11,СтатистикаФО[[Наименование]:[Средняя зарплата, руб. (2022 г)]],2,0)</f>
        <v>#REF!</v>
      </c>
      <c r="K11" s="18" t="e">
        <f>VLOOKUP(I11,СтатистикаФО[[Наименование]:[Средняя зарплата, руб. (2022 г)]],3,0)</f>
        <v>#REF!</v>
      </c>
      <c r="L11" s="17" t="e">
        <f>VLOOKUP(I11,СтатистикаФО[[Наименование]:[Средняя зарплата, руб. (2022 г)]],4,0)</f>
        <v>#REF!</v>
      </c>
      <c r="M11" s="18" t="e">
        <f>VLOOKUP(I11,СтатистикаФО[[Наименование]:[Средняя зарплата, руб. (2022 г)]],5,0)</f>
        <v>#REF!</v>
      </c>
      <c r="N11" s="19" t="e">
        <f>VLOOKUP(I11,СтатистикаФО[[Наименование]:[Средняя зарплата, руб. (2022 г)]],6,0)</f>
        <v>#REF!</v>
      </c>
      <c r="O11" s="20" t="e">
        <f>VLOOKUP(I11,СтатистикаФО[[Наименование]:[Средняя зарплата, руб. (2022 г)]],7,0)</f>
        <v>#REF!</v>
      </c>
      <c r="P11" s="21" t="e">
        <f>VLOOKUP(I11,СтатистикаФО[[Наименование]:[Средняя зарплата, руб. (2022 г)]],8,0)</f>
        <v>#REF!</v>
      </c>
    </row>
    <row r="12" spans="2:16" x14ac:dyDescent="0.25">
      <c r="B12" s="30" t="s">
        <v>22</v>
      </c>
      <c r="C12" s="1" t="s">
        <v>611</v>
      </c>
      <c r="D12" s="31" t="s">
        <v>616</v>
      </c>
    </row>
    <row r="13" spans="2:16" x14ac:dyDescent="0.25">
      <c r="B13" s="30" t="s">
        <v>24</v>
      </c>
      <c r="C13" s="1" t="s">
        <v>611</v>
      </c>
      <c r="D13" s="31" t="s">
        <v>616</v>
      </c>
    </row>
    <row r="14" spans="2:16" x14ac:dyDescent="0.25">
      <c r="B14" s="30" t="s">
        <v>27</v>
      </c>
      <c r="C14" s="1" t="s">
        <v>611</v>
      </c>
      <c r="D14" s="31" t="s">
        <v>616</v>
      </c>
    </row>
    <row r="15" spans="2:16" x14ac:dyDescent="0.25">
      <c r="B15" s="30" t="s">
        <v>677</v>
      </c>
      <c r="C15" s="1" t="s">
        <v>611</v>
      </c>
      <c r="D15" s="31" t="s">
        <v>616</v>
      </c>
    </row>
    <row r="16" spans="2:16" x14ac:dyDescent="0.25">
      <c r="B16" s="57" t="s">
        <v>1058</v>
      </c>
      <c r="C16" s="1" t="s">
        <v>611</v>
      </c>
      <c r="D16" s="31" t="s">
        <v>616</v>
      </c>
    </row>
    <row r="17" spans="2:4" x14ac:dyDescent="0.25">
      <c r="B17" s="30" t="s">
        <v>29</v>
      </c>
      <c r="C17" s="1" t="s">
        <v>609</v>
      </c>
      <c r="D17" s="31" t="s">
        <v>616</v>
      </c>
    </row>
    <row r="18" spans="2:4" x14ac:dyDescent="0.25">
      <c r="B18" s="30" t="s">
        <v>33</v>
      </c>
      <c r="C18" s="1" t="s">
        <v>611</v>
      </c>
      <c r="D18" s="31" t="s">
        <v>616</v>
      </c>
    </row>
    <row r="19" spans="2:4" x14ac:dyDescent="0.25">
      <c r="B19" s="30" t="s">
        <v>1059</v>
      </c>
      <c r="C19" s="53" t="s">
        <v>611</v>
      </c>
      <c r="D19" s="31" t="s">
        <v>616</v>
      </c>
    </row>
    <row r="20" spans="2:4" x14ac:dyDescent="0.25">
      <c r="B20" s="30" t="s">
        <v>35</v>
      </c>
      <c r="C20" s="1" t="s">
        <v>609</v>
      </c>
      <c r="D20" s="31" t="s">
        <v>616</v>
      </c>
    </row>
    <row r="21" spans="2:4" x14ac:dyDescent="0.25">
      <c r="B21" s="62" t="s">
        <v>1092</v>
      </c>
      <c r="C21" s="1" t="s">
        <v>611</v>
      </c>
      <c r="D21" s="31" t="s">
        <v>616</v>
      </c>
    </row>
    <row r="22" spans="2:4" x14ac:dyDescent="0.25">
      <c r="B22" s="30" t="s">
        <v>65</v>
      </c>
      <c r="C22" s="1" t="s">
        <v>612</v>
      </c>
      <c r="D22" s="31" t="s">
        <v>616</v>
      </c>
    </row>
    <row r="23" spans="2:4" x14ac:dyDescent="0.25">
      <c r="B23" s="30" t="s">
        <v>68</v>
      </c>
      <c r="C23" s="1" t="s">
        <v>611</v>
      </c>
      <c r="D23" s="31" t="s">
        <v>616</v>
      </c>
    </row>
    <row r="24" spans="2:4" x14ac:dyDescent="0.25">
      <c r="B24" s="30" t="s">
        <v>77</v>
      </c>
      <c r="C24" s="1" t="s">
        <v>612</v>
      </c>
      <c r="D24" s="31" t="s">
        <v>616</v>
      </c>
    </row>
    <row r="25" spans="2:4" x14ac:dyDescent="0.25">
      <c r="B25" s="30" t="s">
        <v>83</v>
      </c>
      <c r="C25" s="1" t="s">
        <v>611</v>
      </c>
      <c r="D25" s="31" t="s">
        <v>616</v>
      </c>
    </row>
    <row r="26" spans="2:4" x14ac:dyDescent="0.25">
      <c r="B26" s="30" t="s">
        <v>93</v>
      </c>
      <c r="C26" s="1" t="s">
        <v>611</v>
      </c>
      <c r="D26" s="31" t="s">
        <v>616</v>
      </c>
    </row>
    <row r="27" spans="2:4" x14ac:dyDescent="0.25">
      <c r="B27" s="30" t="s">
        <v>103</v>
      </c>
      <c r="C27" s="1" t="s">
        <v>612</v>
      </c>
      <c r="D27" s="31" t="s">
        <v>616</v>
      </c>
    </row>
    <row r="28" spans="2:4" x14ac:dyDescent="0.25">
      <c r="B28" s="30" t="s">
        <v>123</v>
      </c>
      <c r="C28" s="1" t="s">
        <v>612</v>
      </c>
      <c r="D28" s="31" t="s">
        <v>616</v>
      </c>
    </row>
    <row r="29" spans="2:4" x14ac:dyDescent="0.25">
      <c r="B29" s="30" t="s">
        <v>124</v>
      </c>
      <c r="C29" s="1" t="s">
        <v>609</v>
      </c>
      <c r="D29" s="31" t="s">
        <v>616</v>
      </c>
    </row>
    <row r="30" spans="2:4" x14ac:dyDescent="0.25">
      <c r="B30" s="30" t="s">
        <v>128</v>
      </c>
      <c r="C30" s="1" t="s">
        <v>609</v>
      </c>
      <c r="D30" s="31" t="s">
        <v>616</v>
      </c>
    </row>
    <row r="31" spans="2:4" x14ac:dyDescent="0.25">
      <c r="B31" s="30" t="s">
        <v>130</v>
      </c>
      <c r="C31" s="1" t="s">
        <v>609</v>
      </c>
      <c r="D31" s="31" t="s">
        <v>616</v>
      </c>
    </row>
    <row r="32" spans="2:4" x14ac:dyDescent="0.25">
      <c r="B32" s="30" t="s">
        <v>132</v>
      </c>
      <c r="C32" s="1" t="s">
        <v>613</v>
      </c>
      <c r="D32" s="31" t="s">
        <v>616</v>
      </c>
    </row>
    <row r="33" spans="2:4" x14ac:dyDescent="0.25">
      <c r="B33" s="30" t="s">
        <v>134</v>
      </c>
      <c r="C33" s="1" t="s">
        <v>608</v>
      </c>
      <c r="D33" s="31" t="s">
        <v>616</v>
      </c>
    </row>
    <row r="34" spans="2:4" x14ac:dyDescent="0.25">
      <c r="B34" s="30" t="s">
        <v>140</v>
      </c>
      <c r="C34" s="1" t="s">
        <v>609</v>
      </c>
      <c r="D34" s="31" t="s">
        <v>616</v>
      </c>
    </row>
    <row r="35" spans="2:4" x14ac:dyDescent="0.25">
      <c r="B35" s="55" t="s">
        <v>938</v>
      </c>
      <c r="C35" s="1" t="s">
        <v>611</v>
      </c>
      <c r="D35" s="31" t="s">
        <v>616</v>
      </c>
    </row>
    <row r="36" spans="2:4" x14ac:dyDescent="0.25">
      <c r="B36" s="30" t="s">
        <v>624</v>
      </c>
      <c r="C36" s="1" t="s">
        <v>611</v>
      </c>
      <c r="D36" s="31" t="s">
        <v>616</v>
      </c>
    </row>
    <row r="37" spans="2:4" x14ac:dyDescent="0.25">
      <c r="B37" s="30" t="s">
        <v>141</v>
      </c>
      <c r="C37" s="1" t="s">
        <v>611</v>
      </c>
      <c r="D37" s="31" t="s">
        <v>616</v>
      </c>
    </row>
    <row r="38" spans="2:4" x14ac:dyDescent="0.25">
      <c r="B38" s="30" t="s">
        <v>143</v>
      </c>
      <c r="C38" s="1" t="s">
        <v>612</v>
      </c>
      <c r="D38" s="31" t="s">
        <v>616</v>
      </c>
    </row>
    <row r="39" spans="2:4" x14ac:dyDescent="0.25">
      <c r="B39" s="30" t="s">
        <v>147</v>
      </c>
      <c r="C39" s="1" t="s">
        <v>611</v>
      </c>
      <c r="D39" s="31" t="s">
        <v>616</v>
      </c>
    </row>
    <row r="40" spans="2:4" x14ac:dyDescent="0.25">
      <c r="B40" s="30" t="s">
        <v>152</v>
      </c>
      <c r="C40" s="1" t="s">
        <v>611</v>
      </c>
      <c r="D40" s="31" t="s">
        <v>616</v>
      </c>
    </row>
    <row r="41" spans="2:4" x14ac:dyDescent="0.25">
      <c r="B41" s="30" t="s">
        <v>683</v>
      </c>
      <c r="C41" s="1" t="s">
        <v>604</v>
      </c>
      <c r="D41" s="31" t="s">
        <v>617</v>
      </c>
    </row>
    <row r="42" spans="2:4" x14ac:dyDescent="0.25">
      <c r="B42" s="30" t="s">
        <v>154</v>
      </c>
      <c r="C42" s="1" t="s">
        <v>604</v>
      </c>
      <c r="D42" s="31" t="s">
        <v>617</v>
      </c>
    </row>
    <row r="43" spans="2:4" x14ac:dyDescent="0.25">
      <c r="B43" s="30" t="s">
        <v>157</v>
      </c>
      <c r="C43" s="1" t="s">
        <v>611</v>
      </c>
      <c r="D43" s="31" t="s">
        <v>616</v>
      </c>
    </row>
    <row r="44" spans="2:4" x14ac:dyDescent="0.25">
      <c r="B44" s="30" t="s">
        <v>161</v>
      </c>
      <c r="C44" s="1" t="s">
        <v>611</v>
      </c>
      <c r="D44" s="31" t="s">
        <v>616</v>
      </c>
    </row>
    <row r="45" spans="2:4" x14ac:dyDescent="0.25">
      <c r="B45" s="62" t="s">
        <v>1101</v>
      </c>
      <c r="C45" s="1" t="s">
        <v>611</v>
      </c>
      <c r="D45" s="31" t="s">
        <v>616</v>
      </c>
    </row>
    <row r="46" spans="2:4" x14ac:dyDescent="0.25">
      <c r="B46" s="30" t="s">
        <v>168</v>
      </c>
      <c r="C46" s="1" t="s">
        <v>609</v>
      </c>
      <c r="D46" s="31" t="s">
        <v>616</v>
      </c>
    </row>
    <row r="47" spans="2:4" x14ac:dyDescent="0.25">
      <c r="B47" s="30" t="s">
        <v>175</v>
      </c>
      <c r="C47" s="1" t="s">
        <v>609</v>
      </c>
      <c r="D47" s="31" t="s">
        <v>616</v>
      </c>
    </row>
    <row r="48" spans="2:4" x14ac:dyDescent="0.25">
      <c r="B48" s="30" t="s">
        <v>178</v>
      </c>
      <c r="C48" s="1" t="s">
        <v>612</v>
      </c>
      <c r="D48" s="31" t="s">
        <v>616</v>
      </c>
    </row>
    <row r="49" spans="2:4" x14ac:dyDescent="0.25">
      <c r="B49" s="30" t="s">
        <v>720</v>
      </c>
      <c r="C49" s="1" t="s">
        <v>611</v>
      </c>
      <c r="D49" s="31" t="s">
        <v>616</v>
      </c>
    </row>
    <row r="50" spans="2:4" x14ac:dyDescent="0.25">
      <c r="B50" s="30" t="s">
        <v>676</v>
      </c>
      <c r="C50" s="1" t="s">
        <v>611</v>
      </c>
      <c r="D50" s="31" t="s">
        <v>616</v>
      </c>
    </row>
    <row r="51" spans="2:4" x14ac:dyDescent="0.25">
      <c r="B51" s="30" t="s">
        <v>186</v>
      </c>
      <c r="C51" s="1" t="s">
        <v>611</v>
      </c>
      <c r="D51" s="31" t="s">
        <v>616</v>
      </c>
    </row>
    <row r="52" spans="2:4" x14ac:dyDescent="0.25">
      <c r="B52" s="30" t="s">
        <v>193</v>
      </c>
      <c r="C52" s="1" t="s">
        <v>604</v>
      </c>
      <c r="D52" s="31" t="s">
        <v>617</v>
      </c>
    </row>
    <row r="53" spans="2:4" x14ac:dyDescent="0.25">
      <c r="B53" s="30" t="s">
        <v>194</v>
      </c>
      <c r="C53" s="1" t="s">
        <v>611</v>
      </c>
      <c r="D53" s="31" t="s">
        <v>616</v>
      </c>
    </row>
    <row r="54" spans="2:4" x14ac:dyDescent="0.25">
      <c r="B54" s="30" t="s">
        <v>208</v>
      </c>
      <c r="C54" s="1" t="s">
        <v>613</v>
      </c>
      <c r="D54" s="31" t="s">
        <v>616</v>
      </c>
    </row>
    <row r="55" spans="2:4" x14ac:dyDescent="0.25">
      <c r="B55" s="30" t="s">
        <v>214</v>
      </c>
      <c r="C55" s="1" t="s">
        <v>612</v>
      </c>
      <c r="D55" s="31" t="s">
        <v>616</v>
      </c>
    </row>
    <row r="56" spans="2:4" x14ac:dyDescent="0.25">
      <c r="B56" s="62" t="s">
        <v>1102</v>
      </c>
      <c r="C56" s="1" t="s">
        <v>611</v>
      </c>
      <c r="D56" s="31" t="s">
        <v>616</v>
      </c>
    </row>
    <row r="57" spans="2:4" x14ac:dyDescent="0.25">
      <c r="B57" s="30" t="s">
        <v>675</v>
      </c>
      <c r="C57" s="1" t="s">
        <v>611</v>
      </c>
      <c r="D57" s="31" t="s">
        <v>616</v>
      </c>
    </row>
    <row r="58" spans="2:4" x14ac:dyDescent="0.25">
      <c r="B58" s="55" t="s">
        <v>944</v>
      </c>
      <c r="C58" s="1" t="s">
        <v>611</v>
      </c>
      <c r="D58" s="31" t="s">
        <v>616</v>
      </c>
    </row>
    <row r="59" spans="2:4" x14ac:dyDescent="0.25">
      <c r="B59" s="30" t="s">
        <v>218</v>
      </c>
      <c r="C59" s="1" t="s">
        <v>611</v>
      </c>
      <c r="D59" s="31" t="s">
        <v>616</v>
      </c>
    </row>
    <row r="60" spans="2:4" x14ac:dyDescent="0.25">
      <c r="B60" s="30" t="s">
        <v>227</v>
      </c>
      <c r="C60" s="1" t="s">
        <v>611</v>
      </c>
      <c r="D60" s="31" t="s">
        <v>616</v>
      </c>
    </row>
    <row r="61" spans="2:4" x14ac:dyDescent="0.25">
      <c r="B61" s="30" t="s">
        <v>229</v>
      </c>
      <c r="C61" s="1" t="s">
        <v>608</v>
      </c>
      <c r="D61" s="31" t="s">
        <v>616</v>
      </c>
    </row>
    <row r="62" spans="2:4" x14ac:dyDescent="0.25">
      <c r="B62" s="30" t="s">
        <v>249</v>
      </c>
      <c r="C62" s="1" t="s">
        <v>611</v>
      </c>
      <c r="D62" s="31" t="s">
        <v>616</v>
      </c>
    </row>
    <row r="63" spans="2:4" x14ac:dyDescent="0.25">
      <c r="B63" s="30" t="s">
        <v>252</v>
      </c>
      <c r="C63" s="1" t="s">
        <v>611</v>
      </c>
      <c r="D63" s="31" t="s">
        <v>616</v>
      </c>
    </row>
    <row r="64" spans="2:4" x14ac:dyDescent="0.25">
      <c r="B64" s="30" t="s">
        <v>254</v>
      </c>
      <c r="C64" s="1" t="s">
        <v>611</v>
      </c>
      <c r="D64" s="31" t="s">
        <v>616</v>
      </c>
    </row>
    <row r="65" spans="2:4" x14ac:dyDescent="0.25">
      <c r="B65" s="62" t="s">
        <v>1097</v>
      </c>
      <c r="C65" s="60" t="s">
        <v>612</v>
      </c>
      <c r="D65" s="63" t="s">
        <v>616</v>
      </c>
    </row>
    <row r="66" spans="2:4" x14ac:dyDescent="0.25">
      <c r="B66" s="30" t="s">
        <v>256</v>
      </c>
      <c r="C66" s="1" t="s">
        <v>613</v>
      </c>
      <c r="D66" s="31" t="s">
        <v>616</v>
      </c>
    </row>
    <row r="67" spans="2:4" x14ac:dyDescent="0.25">
      <c r="B67" s="30" t="s">
        <v>267</v>
      </c>
      <c r="C67" s="1" t="s">
        <v>608</v>
      </c>
      <c r="D67" s="31" t="s">
        <v>616</v>
      </c>
    </row>
    <row r="68" spans="2:4" x14ac:dyDescent="0.25">
      <c r="B68" s="30" t="s">
        <v>270</v>
      </c>
      <c r="C68" s="1" t="s">
        <v>614</v>
      </c>
      <c r="D68" s="31" t="s">
        <v>616</v>
      </c>
    </row>
    <row r="69" spans="2:4" x14ac:dyDescent="0.25">
      <c r="B69" s="30" t="s">
        <v>273</v>
      </c>
      <c r="C69" s="1" t="s">
        <v>608</v>
      </c>
      <c r="D69" s="31" t="s">
        <v>616</v>
      </c>
    </row>
    <row r="70" spans="2:4" x14ac:dyDescent="0.25">
      <c r="B70" s="30" t="s">
        <v>678</v>
      </c>
      <c r="C70" s="1" t="s">
        <v>609</v>
      </c>
      <c r="D70" s="31" t="s">
        <v>616</v>
      </c>
    </row>
    <row r="71" spans="2:4" x14ac:dyDescent="0.25">
      <c r="B71" s="30" t="s">
        <v>275</v>
      </c>
      <c r="C71" s="1" t="s">
        <v>611</v>
      </c>
      <c r="D71" s="31" t="s">
        <v>616</v>
      </c>
    </row>
    <row r="72" spans="2:4" x14ac:dyDescent="0.25">
      <c r="B72" s="62" t="s">
        <v>1071</v>
      </c>
      <c r="C72" s="53" t="s">
        <v>611</v>
      </c>
      <c r="D72" s="31" t="s">
        <v>616</v>
      </c>
    </row>
    <row r="73" spans="2:4" x14ac:dyDescent="0.25">
      <c r="B73" s="30" t="s">
        <v>284</v>
      </c>
      <c r="C73" s="1" t="s">
        <v>609</v>
      </c>
      <c r="D73" s="31" t="s">
        <v>616</v>
      </c>
    </row>
    <row r="74" spans="2:4" x14ac:dyDescent="0.25">
      <c r="B74" s="30" t="s">
        <v>290</v>
      </c>
      <c r="C74" s="1" t="s">
        <v>612</v>
      </c>
      <c r="D74" s="31" t="s">
        <v>616</v>
      </c>
    </row>
    <row r="75" spans="2:4" x14ac:dyDescent="0.25">
      <c r="B75" s="55" t="s">
        <v>900</v>
      </c>
      <c r="C75" s="1" t="s">
        <v>611</v>
      </c>
      <c r="D75" s="31" t="s">
        <v>616</v>
      </c>
    </row>
    <row r="76" spans="2:4" x14ac:dyDescent="0.25">
      <c r="B76" s="30" t="s">
        <v>572</v>
      </c>
      <c r="C76" s="1" t="s">
        <v>611</v>
      </c>
      <c r="D76" s="31" t="s">
        <v>616</v>
      </c>
    </row>
    <row r="77" spans="2:4" x14ac:dyDescent="0.25">
      <c r="B77" s="55" t="s">
        <v>1028</v>
      </c>
      <c r="C77" s="53" t="s">
        <v>611</v>
      </c>
      <c r="D77" s="56" t="s">
        <v>616</v>
      </c>
    </row>
    <row r="78" spans="2:4" x14ac:dyDescent="0.25">
      <c r="B78" s="30" t="s">
        <v>297</v>
      </c>
      <c r="C78" s="1" t="s">
        <v>611</v>
      </c>
      <c r="D78" s="31" t="s">
        <v>616</v>
      </c>
    </row>
    <row r="79" spans="2:4" x14ac:dyDescent="0.25">
      <c r="B79" s="55" t="s">
        <v>1024</v>
      </c>
      <c r="C79" s="53" t="s">
        <v>611</v>
      </c>
      <c r="D79" s="31" t="s">
        <v>616</v>
      </c>
    </row>
    <row r="80" spans="2:4" x14ac:dyDescent="0.25">
      <c r="B80" s="30" t="s">
        <v>299</v>
      </c>
      <c r="C80" s="1" t="s">
        <v>611</v>
      </c>
      <c r="D80" s="31" t="s">
        <v>616</v>
      </c>
    </row>
    <row r="81" spans="2:4" x14ac:dyDescent="0.25">
      <c r="B81" s="55" t="s">
        <v>1026</v>
      </c>
      <c r="C81" s="53" t="s">
        <v>604</v>
      </c>
      <c r="D81" s="56" t="s">
        <v>617</v>
      </c>
    </row>
    <row r="82" spans="2:4" x14ac:dyDescent="0.25">
      <c r="B82" s="30" t="s">
        <v>302</v>
      </c>
      <c r="C82" s="1" t="s">
        <v>613</v>
      </c>
      <c r="D82" s="31" t="s">
        <v>616</v>
      </c>
    </row>
    <row r="83" spans="2:4" x14ac:dyDescent="0.25">
      <c r="B83" s="30" t="s">
        <v>312</v>
      </c>
      <c r="C83" s="1" t="s">
        <v>604</v>
      </c>
      <c r="D83" s="31" t="s">
        <v>617</v>
      </c>
    </row>
    <row r="84" spans="2:4" x14ac:dyDescent="0.25">
      <c r="B84" s="30" t="s">
        <v>323</v>
      </c>
      <c r="C84" s="1" t="s">
        <v>609</v>
      </c>
      <c r="D84" s="31" t="s">
        <v>616</v>
      </c>
    </row>
    <row r="85" spans="2:4" x14ac:dyDescent="0.25">
      <c r="B85" s="30" t="s">
        <v>327</v>
      </c>
      <c r="C85" s="1" t="s">
        <v>609</v>
      </c>
      <c r="D85" s="31" t="s">
        <v>616</v>
      </c>
    </row>
    <row r="86" spans="2:4" x14ac:dyDescent="0.25">
      <c r="B86" s="55" t="s">
        <v>1027</v>
      </c>
      <c r="C86" s="53" t="s">
        <v>611</v>
      </c>
      <c r="D86" s="56" t="s">
        <v>616</v>
      </c>
    </row>
    <row r="87" spans="2:4" x14ac:dyDescent="0.25">
      <c r="B87" s="30" t="s">
        <v>680</v>
      </c>
      <c r="C87" s="1" t="s">
        <v>611</v>
      </c>
      <c r="D87" s="31" t="s">
        <v>616</v>
      </c>
    </row>
    <row r="88" spans="2:4" x14ac:dyDescent="0.25">
      <c r="B88" s="30" t="s">
        <v>335</v>
      </c>
      <c r="C88" s="1" t="s">
        <v>611</v>
      </c>
      <c r="D88" s="31" t="s">
        <v>616</v>
      </c>
    </row>
    <row r="89" spans="2:4" x14ac:dyDescent="0.25">
      <c r="B89" s="30" t="s">
        <v>337</v>
      </c>
      <c r="C89" s="1" t="s">
        <v>608</v>
      </c>
      <c r="D89" s="31" t="s">
        <v>616</v>
      </c>
    </row>
    <row r="90" spans="2:4" x14ac:dyDescent="0.25">
      <c r="B90" s="30" t="s">
        <v>348</v>
      </c>
      <c r="C90" s="1" t="s">
        <v>611</v>
      </c>
      <c r="D90" s="31" t="s">
        <v>616</v>
      </c>
    </row>
    <row r="91" spans="2:4" x14ac:dyDescent="0.25">
      <c r="B91" s="62" t="s">
        <v>1093</v>
      </c>
      <c r="C91" s="1" t="s">
        <v>611</v>
      </c>
      <c r="D91" s="31" t="s">
        <v>616</v>
      </c>
    </row>
    <row r="92" spans="2:4" x14ac:dyDescent="0.25">
      <c r="B92" s="30" t="s">
        <v>352</v>
      </c>
      <c r="C92" s="1" t="s">
        <v>612</v>
      </c>
      <c r="D92" s="31" t="s">
        <v>616</v>
      </c>
    </row>
    <row r="93" spans="2:4" x14ac:dyDescent="0.25">
      <c r="B93" s="30" t="s">
        <v>723</v>
      </c>
      <c r="C93" s="1" t="s">
        <v>611</v>
      </c>
      <c r="D93" s="31" t="s">
        <v>616</v>
      </c>
    </row>
    <row r="94" spans="2:4" x14ac:dyDescent="0.25">
      <c r="B94" s="30" t="s">
        <v>722</v>
      </c>
      <c r="C94" s="1" t="s">
        <v>611</v>
      </c>
      <c r="D94" s="31" t="s">
        <v>616</v>
      </c>
    </row>
    <row r="95" spans="2:4" x14ac:dyDescent="0.25">
      <c r="B95" s="30" t="s">
        <v>665</v>
      </c>
      <c r="C95" s="1" t="s">
        <v>611</v>
      </c>
      <c r="D95" s="31" t="s">
        <v>616</v>
      </c>
    </row>
    <row r="96" spans="2:4" x14ac:dyDescent="0.25">
      <c r="B96" s="62" t="s">
        <v>1095</v>
      </c>
      <c r="C96" s="53" t="s">
        <v>609</v>
      </c>
      <c r="D96" s="31" t="s">
        <v>616</v>
      </c>
    </row>
    <row r="97" spans="2:4" x14ac:dyDescent="0.25">
      <c r="B97" s="55" t="s">
        <v>924</v>
      </c>
      <c r="C97" s="53" t="s">
        <v>609</v>
      </c>
      <c r="D97" s="31" t="s">
        <v>616</v>
      </c>
    </row>
    <row r="98" spans="2:4" x14ac:dyDescent="0.25">
      <c r="B98" s="55" t="s">
        <v>951</v>
      </c>
      <c r="C98" s="53" t="s">
        <v>612</v>
      </c>
      <c r="D98" s="31" t="s">
        <v>616</v>
      </c>
    </row>
    <row r="99" spans="2:4" x14ac:dyDescent="0.25">
      <c r="B99" s="30" t="s">
        <v>638</v>
      </c>
      <c r="C99" s="1" t="s">
        <v>611</v>
      </c>
      <c r="D99" s="31" t="s">
        <v>616</v>
      </c>
    </row>
    <row r="100" spans="2:4" x14ac:dyDescent="0.25">
      <c r="B100" s="30" t="s">
        <v>767</v>
      </c>
      <c r="C100" s="1" t="s">
        <v>609</v>
      </c>
      <c r="D100" s="31" t="s">
        <v>616</v>
      </c>
    </row>
    <row r="101" spans="2:4" x14ac:dyDescent="0.25">
      <c r="B101" s="30" t="s">
        <v>358</v>
      </c>
      <c r="C101" s="1" t="s">
        <v>609</v>
      </c>
      <c r="D101" s="31" t="s">
        <v>616</v>
      </c>
    </row>
    <row r="102" spans="2:4" x14ac:dyDescent="0.25">
      <c r="B102" s="55" t="s">
        <v>1009</v>
      </c>
      <c r="C102" s="53" t="s">
        <v>611</v>
      </c>
      <c r="D102" s="31" t="s">
        <v>616</v>
      </c>
    </row>
    <row r="103" spans="2:4" x14ac:dyDescent="0.25">
      <c r="B103" s="30" t="s">
        <v>681</v>
      </c>
      <c r="C103" s="1" t="s">
        <v>604</v>
      </c>
      <c r="D103" s="31" t="s">
        <v>617</v>
      </c>
    </row>
    <row r="104" spans="2:4" x14ac:dyDescent="0.25">
      <c r="B104" s="30" t="s">
        <v>361</v>
      </c>
      <c r="C104" s="1" t="s">
        <v>608</v>
      </c>
      <c r="D104" s="31" t="s">
        <v>616</v>
      </c>
    </row>
    <row r="105" spans="2:4" x14ac:dyDescent="0.25">
      <c r="B105" s="30" t="s">
        <v>377</v>
      </c>
      <c r="C105" s="1" t="s">
        <v>609</v>
      </c>
      <c r="D105" s="31" t="s">
        <v>616</v>
      </c>
    </row>
    <row r="106" spans="2:4" x14ac:dyDescent="0.25">
      <c r="B106" s="30" t="s">
        <v>379</v>
      </c>
      <c r="C106" s="1" t="s">
        <v>609</v>
      </c>
      <c r="D106" s="31" t="s">
        <v>616</v>
      </c>
    </row>
    <row r="107" spans="2:4" x14ac:dyDescent="0.25">
      <c r="B107" s="30" t="s">
        <v>400</v>
      </c>
      <c r="C107" s="1" t="s">
        <v>611</v>
      </c>
      <c r="D107" s="31" t="s">
        <v>616</v>
      </c>
    </row>
    <row r="108" spans="2:4" x14ac:dyDescent="0.25">
      <c r="B108" s="30" t="s">
        <v>404</v>
      </c>
      <c r="C108" s="1" t="s">
        <v>609</v>
      </c>
      <c r="D108" s="31" t="s">
        <v>616</v>
      </c>
    </row>
    <row r="109" spans="2:4" x14ac:dyDescent="0.25">
      <c r="B109" s="30" t="s">
        <v>406</v>
      </c>
      <c r="C109" s="1" t="s">
        <v>608</v>
      </c>
      <c r="D109" s="31" t="s">
        <v>616</v>
      </c>
    </row>
    <row r="110" spans="2:4" x14ac:dyDescent="0.25">
      <c r="B110" s="55" t="s">
        <v>952</v>
      </c>
      <c r="C110" s="53" t="s">
        <v>609</v>
      </c>
      <c r="D110" s="31" t="s">
        <v>616</v>
      </c>
    </row>
    <row r="111" spans="2:4" x14ac:dyDescent="0.25">
      <c r="B111" s="30" t="s">
        <v>418</v>
      </c>
      <c r="C111" s="1" t="s">
        <v>611</v>
      </c>
      <c r="D111" s="31" t="s">
        <v>616</v>
      </c>
    </row>
    <row r="112" spans="2:4" x14ac:dyDescent="0.25">
      <c r="B112" s="30" t="s">
        <v>423</v>
      </c>
      <c r="C112" s="1" t="s">
        <v>608</v>
      </c>
      <c r="D112" s="31" t="s">
        <v>616</v>
      </c>
    </row>
    <row r="113" spans="2:4" x14ac:dyDescent="0.25">
      <c r="B113" s="30" t="s">
        <v>441</v>
      </c>
      <c r="C113" s="1" t="s">
        <v>611</v>
      </c>
      <c r="D113" s="31" t="s">
        <v>616</v>
      </c>
    </row>
    <row r="114" spans="2:4" x14ac:dyDescent="0.25">
      <c r="B114" s="30" t="s">
        <v>443</v>
      </c>
      <c r="C114" s="1" t="s">
        <v>609</v>
      </c>
      <c r="D114" s="31" t="s">
        <v>616</v>
      </c>
    </row>
    <row r="115" spans="2:4" x14ac:dyDescent="0.25">
      <c r="B115" s="30" t="s">
        <v>447</v>
      </c>
      <c r="C115" s="1" t="s">
        <v>611</v>
      </c>
      <c r="D115" s="31" t="s">
        <v>616</v>
      </c>
    </row>
    <row r="116" spans="2:4" x14ac:dyDescent="0.25">
      <c r="B116" s="55" t="s">
        <v>978</v>
      </c>
      <c r="C116" s="53" t="s">
        <v>611</v>
      </c>
      <c r="D116" s="31" t="s">
        <v>616</v>
      </c>
    </row>
    <row r="117" spans="2:4" x14ac:dyDescent="0.25">
      <c r="B117" s="30" t="s">
        <v>450</v>
      </c>
      <c r="C117" s="1" t="s">
        <v>609</v>
      </c>
      <c r="D117" s="31" t="s">
        <v>616</v>
      </c>
    </row>
    <row r="118" spans="2:4" x14ac:dyDescent="0.25">
      <c r="B118" s="30" t="s">
        <v>455</v>
      </c>
      <c r="C118" s="1" t="s">
        <v>611</v>
      </c>
      <c r="D118" s="31" t="s">
        <v>616</v>
      </c>
    </row>
    <row r="119" spans="2:4" x14ac:dyDescent="0.25">
      <c r="B119" s="30" t="s">
        <v>457</v>
      </c>
      <c r="C119" s="1" t="s">
        <v>609</v>
      </c>
      <c r="D119" s="31" t="s">
        <v>616</v>
      </c>
    </row>
    <row r="120" spans="2:4" x14ac:dyDescent="0.25">
      <c r="B120" s="55" t="s">
        <v>963</v>
      </c>
      <c r="C120" s="53" t="s">
        <v>604</v>
      </c>
      <c r="D120" s="31" t="s">
        <v>616</v>
      </c>
    </row>
    <row r="121" spans="2:4" x14ac:dyDescent="0.25">
      <c r="B121" s="62" t="s">
        <v>1091</v>
      </c>
      <c r="C121" s="53" t="s">
        <v>611</v>
      </c>
      <c r="D121" s="31" t="s">
        <v>616</v>
      </c>
    </row>
    <row r="122" spans="2:4" x14ac:dyDescent="0.25">
      <c r="B122" s="30" t="s">
        <v>466</v>
      </c>
      <c r="C122" s="1" t="s">
        <v>613</v>
      </c>
      <c r="D122" s="31" t="s">
        <v>616</v>
      </c>
    </row>
    <row r="123" spans="2:4" x14ac:dyDescent="0.25">
      <c r="B123" s="30" t="s">
        <v>467</v>
      </c>
      <c r="C123" s="1" t="s">
        <v>609</v>
      </c>
      <c r="D123" s="31" t="s">
        <v>616</v>
      </c>
    </row>
    <row r="124" spans="2:4" x14ac:dyDescent="0.25">
      <c r="B124" s="30" t="s">
        <v>476</v>
      </c>
      <c r="C124" s="1" t="s">
        <v>611</v>
      </c>
      <c r="D124" s="31" t="s">
        <v>616</v>
      </c>
    </row>
    <row r="125" spans="2:4" x14ac:dyDescent="0.25">
      <c r="B125" s="30" t="s">
        <v>478</v>
      </c>
      <c r="C125" s="1" t="s">
        <v>611</v>
      </c>
      <c r="D125" s="31" t="s">
        <v>616</v>
      </c>
    </row>
    <row r="126" spans="2:4" x14ac:dyDescent="0.25">
      <c r="B126" s="34" t="s">
        <v>480</v>
      </c>
      <c r="C126" s="35" t="s">
        <v>609</v>
      </c>
      <c r="D126" s="36" t="s">
        <v>616</v>
      </c>
    </row>
    <row r="127" spans="2:4" x14ac:dyDescent="0.25">
      <c r="B127" s="62" t="s">
        <v>1100</v>
      </c>
      <c r="C127" s="35" t="s">
        <v>604</v>
      </c>
      <c r="D127" s="36" t="s">
        <v>617</v>
      </c>
    </row>
    <row r="128" spans="2:4" x14ac:dyDescent="0.25">
      <c r="B128" s="30" t="s">
        <v>670</v>
      </c>
      <c r="C128" s="1" t="s">
        <v>611</v>
      </c>
      <c r="D128" s="36" t="s">
        <v>616</v>
      </c>
    </row>
    <row r="129" spans="2:4" x14ac:dyDescent="0.25">
      <c r="B129" s="30" t="s">
        <v>721</v>
      </c>
      <c r="C129" s="1" t="s">
        <v>609</v>
      </c>
      <c r="D129" s="36" t="s">
        <v>616</v>
      </c>
    </row>
    <row r="130" spans="2:4" x14ac:dyDescent="0.25">
      <c r="B130" s="62" t="s">
        <v>1098</v>
      </c>
      <c r="C130" s="1" t="s">
        <v>609</v>
      </c>
      <c r="D130" s="36" t="s">
        <v>616</v>
      </c>
    </row>
    <row r="131" spans="2:4" x14ac:dyDescent="0.25">
      <c r="B131" s="55" t="s">
        <v>1013</v>
      </c>
      <c r="C131" s="53" t="s">
        <v>611</v>
      </c>
      <c r="D131" s="36" t="s">
        <v>616</v>
      </c>
    </row>
    <row r="132" spans="2:4" x14ac:dyDescent="0.25">
      <c r="B132" s="30" t="s">
        <v>484</v>
      </c>
      <c r="C132" s="1" t="s">
        <v>611</v>
      </c>
      <c r="D132" s="36" t="s">
        <v>616</v>
      </c>
    </row>
    <row r="133" spans="2:4" x14ac:dyDescent="0.25">
      <c r="B133" s="30" t="s">
        <v>485</v>
      </c>
      <c r="C133" s="1" t="s">
        <v>609</v>
      </c>
      <c r="D133" s="36" t="s">
        <v>616</v>
      </c>
    </row>
    <row r="134" spans="2:4" x14ac:dyDescent="0.25">
      <c r="B134" s="30" t="s">
        <v>493</v>
      </c>
      <c r="C134" s="1" t="s">
        <v>611</v>
      </c>
      <c r="D134" s="36" t="s">
        <v>616</v>
      </c>
    </row>
    <row r="135" spans="2:4" x14ac:dyDescent="0.25">
      <c r="B135" s="30" t="s">
        <v>496</v>
      </c>
      <c r="C135" s="1" t="s">
        <v>611</v>
      </c>
      <c r="D135" s="36" t="s">
        <v>616</v>
      </c>
    </row>
    <row r="136" spans="2:4" x14ac:dyDescent="0.25">
      <c r="B136" s="34" t="s">
        <v>497</v>
      </c>
      <c r="C136" s="35" t="s">
        <v>609</v>
      </c>
      <c r="D136" s="36" t="s">
        <v>616</v>
      </c>
    </row>
    <row r="137" spans="2:4" x14ac:dyDescent="0.25">
      <c r="B137" s="34" t="s">
        <v>499</v>
      </c>
      <c r="C137" s="35" t="s">
        <v>611</v>
      </c>
      <c r="D137" s="36" t="s">
        <v>616</v>
      </c>
    </row>
    <row r="138" spans="2:4" x14ac:dyDescent="0.25">
      <c r="B138" s="34" t="s">
        <v>679</v>
      </c>
      <c r="C138" s="35" t="s">
        <v>604</v>
      </c>
      <c r="D138" s="36" t="s">
        <v>617</v>
      </c>
    </row>
    <row r="139" spans="2:4" x14ac:dyDescent="0.25">
      <c r="B139" s="58" t="s">
        <v>915</v>
      </c>
      <c r="C139" s="35" t="s">
        <v>611</v>
      </c>
      <c r="D139" s="36" t="s">
        <v>616</v>
      </c>
    </row>
    <row r="140" spans="2:4" x14ac:dyDescent="0.25">
      <c r="B140" s="34" t="s">
        <v>501</v>
      </c>
      <c r="C140" s="35" t="s">
        <v>613</v>
      </c>
      <c r="D140" s="36" t="s">
        <v>616</v>
      </c>
    </row>
    <row r="141" spans="2:4" x14ac:dyDescent="0.25">
      <c r="B141" s="34" t="s">
        <v>504</v>
      </c>
      <c r="C141" s="35" t="s">
        <v>608</v>
      </c>
      <c r="D141" s="36" t="s">
        <v>616</v>
      </c>
    </row>
    <row r="142" spans="2:4" x14ac:dyDescent="0.25">
      <c r="B142" s="30" t="s">
        <v>515</v>
      </c>
      <c r="C142" s="1" t="s">
        <v>608</v>
      </c>
      <c r="D142" s="31" t="s">
        <v>616</v>
      </c>
    </row>
    <row r="143" spans="2:4" x14ac:dyDescent="0.25">
      <c r="B143" s="62" t="s">
        <v>1096</v>
      </c>
      <c r="C143" s="35" t="s">
        <v>604</v>
      </c>
      <c r="D143" s="36" t="s">
        <v>617</v>
      </c>
    </row>
    <row r="144" spans="2:4" x14ac:dyDescent="0.25">
      <c r="B144" s="30" t="s">
        <v>530</v>
      </c>
      <c r="C144" s="35" t="s">
        <v>611</v>
      </c>
      <c r="D144" s="31" t="s">
        <v>616</v>
      </c>
    </row>
    <row r="145" spans="2:4" x14ac:dyDescent="0.25">
      <c r="B145" s="34" t="s">
        <v>533</v>
      </c>
      <c r="C145" s="35" t="s">
        <v>612</v>
      </c>
      <c r="D145" s="36" t="s">
        <v>616</v>
      </c>
    </row>
    <row r="146" spans="2:4" x14ac:dyDescent="0.25">
      <c r="B146" s="34" t="s">
        <v>538</v>
      </c>
      <c r="C146" s="35" t="s">
        <v>608</v>
      </c>
      <c r="D146" s="31" t="s">
        <v>616</v>
      </c>
    </row>
    <row r="147" spans="2:4" x14ac:dyDescent="0.25">
      <c r="B147" s="34" t="s">
        <v>568</v>
      </c>
      <c r="C147" s="35" t="s">
        <v>604</v>
      </c>
      <c r="D147" s="31" t="s">
        <v>617</v>
      </c>
    </row>
    <row r="148" spans="2:4" x14ac:dyDescent="0.25">
      <c r="B148" s="58" t="s">
        <v>1040</v>
      </c>
      <c r="C148" s="54" t="s">
        <v>611</v>
      </c>
      <c r="D148" s="56" t="s">
        <v>616</v>
      </c>
    </row>
    <row r="149" spans="2:4" x14ac:dyDescent="0.25">
      <c r="B149" s="34" t="s">
        <v>571</v>
      </c>
      <c r="C149" s="35" t="s">
        <v>609</v>
      </c>
      <c r="D149" s="31" t="s">
        <v>616</v>
      </c>
    </row>
    <row r="150" spans="2:4" x14ac:dyDescent="0.25">
      <c r="B150" s="34" t="s">
        <v>573</v>
      </c>
      <c r="C150" s="35" t="s">
        <v>609</v>
      </c>
      <c r="D150" s="31" t="s">
        <v>616</v>
      </c>
    </row>
    <row r="151" spans="2:4" x14ac:dyDescent="0.25">
      <c r="B151" s="34" t="s">
        <v>583</v>
      </c>
      <c r="C151" s="35" t="s">
        <v>611</v>
      </c>
      <c r="D151" s="31" t="s">
        <v>616</v>
      </c>
    </row>
    <row r="152" spans="2:4" x14ac:dyDescent="0.25">
      <c r="B152" s="1" t="s">
        <v>586</v>
      </c>
      <c r="C152" s="35" t="s">
        <v>611</v>
      </c>
      <c r="D152" s="31" t="s">
        <v>616</v>
      </c>
    </row>
    <row r="153" spans="2:4" x14ac:dyDescent="0.25">
      <c r="B153" s="61" t="s">
        <v>1064</v>
      </c>
      <c r="C153" s="54" t="s">
        <v>611</v>
      </c>
      <c r="D153" s="36" t="s">
        <v>616</v>
      </c>
    </row>
    <row r="154" spans="2:4" x14ac:dyDescent="0.25">
      <c r="B154" s="30" t="s">
        <v>589</v>
      </c>
      <c r="C154" s="1" t="s">
        <v>611</v>
      </c>
      <c r="D154" s="31" t="s">
        <v>616</v>
      </c>
    </row>
    <row r="155" spans="2:4" x14ac:dyDescent="0.25">
      <c r="B155" s="30" t="s">
        <v>591</v>
      </c>
      <c r="C155" s="1" t="s">
        <v>611</v>
      </c>
      <c r="D155" s="31" t="s">
        <v>616</v>
      </c>
    </row>
    <row r="156" spans="2:4" x14ac:dyDescent="0.25">
      <c r="B156" s="30" t="s">
        <v>594</v>
      </c>
      <c r="C156" s="1" t="s">
        <v>611</v>
      </c>
      <c r="D156" s="31" t="s">
        <v>616</v>
      </c>
    </row>
    <row r="157" spans="2:4" x14ac:dyDescent="0.25">
      <c r="B157" s="55" t="s">
        <v>964</v>
      </c>
      <c r="C157" s="53" t="s">
        <v>611</v>
      </c>
      <c r="D157" s="31" t="s">
        <v>616</v>
      </c>
    </row>
    <row r="158" spans="2:4" x14ac:dyDescent="0.25">
      <c r="B158" s="61" t="s">
        <v>1099</v>
      </c>
      <c r="C158" s="53" t="s">
        <v>611</v>
      </c>
      <c r="D158" s="31" t="s">
        <v>616</v>
      </c>
    </row>
    <row r="159" spans="2:4" x14ac:dyDescent="0.25">
      <c r="B159" s="58" t="s">
        <v>902</v>
      </c>
      <c r="C159" s="35" t="s">
        <v>611</v>
      </c>
      <c r="D159" s="36" t="s">
        <v>616</v>
      </c>
    </row>
    <row r="160" spans="2:4" x14ac:dyDescent="0.25">
      <c r="B160" s="61" t="s">
        <v>1077</v>
      </c>
      <c r="C160" s="54" t="s">
        <v>611</v>
      </c>
      <c r="D160" s="36" t="s">
        <v>616</v>
      </c>
    </row>
    <row r="161" spans="2:4" x14ac:dyDescent="0.25">
      <c r="B161" s="62" t="s">
        <v>1094</v>
      </c>
      <c r="C161" s="54" t="s">
        <v>611</v>
      </c>
      <c r="D161" s="36" t="s">
        <v>616</v>
      </c>
    </row>
    <row r="162" spans="2:4" x14ac:dyDescent="0.25">
      <c r="B162" s="61" t="s">
        <v>1090</v>
      </c>
      <c r="C162" s="54" t="s">
        <v>611</v>
      </c>
      <c r="D162" s="36" t="s">
        <v>616</v>
      </c>
    </row>
    <row r="163" spans="2:4" x14ac:dyDescent="0.25">
      <c r="B163" s="34" t="s">
        <v>719</v>
      </c>
      <c r="C163" s="35" t="s">
        <v>604</v>
      </c>
      <c r="D163" s="36" t="s">
        <v>617</v>
      </c>
    </row>
    <row r="164" spans="2:4" x14ac:dyDescent="0.25">
      <c r="B164" s="69" t="s">
        <v>1111</v>
      </c>
      <c r="C164" s="54" t="s">
        <v>611</v>
      </c>
      <c r="D164" s="36" t="s">
        <v>616</v>
      </c>
    </row>
    <row r="165" spans="2:4" x14ac:dyDescent="0.25">
      <c r="B165" s="69" t="s">
        <v>1159</v>
      </c>
      <c r="C165" s="54" t="s">
        <v>611</v>
      </c>
      <c r="D165" s="36" t="s">
        <v>616</v>
      </c>
    </row>
    <row r="166" spans="2:4" x14ac:dyDescent="0.25">
      <c r="B166" s="69" t="s">
        <v>1163</v>
      </c>
      <c r="C166" s="54" t="s">
        <v>611</v>
      </c>
      <c r="D166" s="36" t="s">
        <v>616</v>
      </c>
    </row>
    <row r="167" spans="2:4" x14ac:dyDescent="0.25">
      <c r="B167" s="69" t="s">
        <v>1167</v>
      </c>
      <c r="C167" s="54" t="s">
        <v>611</v>
      </c>
      <c r="D167" s="36" t="s">
        <v>616</v>
      </c>
    </row>
    <row r="168" spans="2:4" x14ac:dyDescent="0.25">
      <c r="C168"/>
      <c r="D168"/>
    </row>
    <row r="169" spans="2:4" x14ac:dyDescent="0.25">
      <c r="C169"/>
      <c r="D169"/>
    </row>
    <row r="170" spans="2:4" x14ac:dyDescent="0.25">
      <c r="C170"/>
      <c r="D170"/>
    </row>
    <row r="171" spans="2:4" x14ac:dyDescent="0.25">
      <c r="C171"/>
      <c r="D171"/>
    </row>
    <row r="172" spans="2:4" x14ac:dyDescent="0.25">
      <c r="C172"/>
      <c r="D172"/>
    </row>
    <row r="173" spans="2:4" x14ac:dyDescent="0.25">
      <c r="C173"/>
      <c r="D173"/>
    </row>
    <row r="174" spans="2:4" x14ac:dyDescent="0.25">
      <c r="C174"/>
      <c r="D174"/>
    </row>
    <row r="175" spans="2:4" x14ac:dyDescent="0.25">
      <c r="C175"/>
      <c r="D175"/>
    </row>
    <row r="176" spans="2:4" x14ac:dyDescent="0.25">
      <c r="C176"/>
      <c r="D176"/>
    </row>
    <row r="177" spans="3:4" x14ac:dyDescent="0.25">
      <c r="C177"/>
      <c r="D177"/>
    </row>
    <row r="178" spans="3:4" x14ac:dyDescent="0.25">
      <c r="C178"/>
      <c r="D178"/>
    </row>
    <row r="179" spans="3:4" x14ac:dyDescent="0.25">
      <c r="C179"/>
      <c r="D179"/>
    </row>
    <row r="180" spans="3:4" x14ac:dyDescent="0.25">
      <c r="C180"/>
      <c r="D180"/>
    </row>
    <row r="181" spans="3:4" x14ac:dyDescent="0.25">
      <c r="C181"/>
      <c r="D181"/>
    </row>
    <row r="182" spans="3:4" x14ac:dyDescent="0.25">
      <c r="C182"/>
      <c r="D182"/>
    </row>
    <row r="183" spans="3:4" x14ac:dyDescent="0.25">
      <c r="C183"/>
      <c r="D183"/>
    </row>
    <row r="184" spans="3:4" x14ac:dyDescent="0.25">
      <c r="C184"/>
      <c r="D184"/>
    </row>
    <row r="185" spans="3:4" x14ac:dyDescent="0.25">
      <c r="C185"/>
      <c r="D185"/>
    </row>
    <row r="186" spans="3:4" x14ac:dyDescent="0.25">
      <c r="C186"/>
      <c r="D186"/>
    </row>
    <row r="187" spans="3:4" x14ac:dyDescent="0.25">
      <c r="C187"/>
      <c r="D187"/>
    </row>
    <row r="188" spans="3:4" x14ac:dyDescent="0.25">
      <c r="C188"/>
      <c r="D188"/>
    </row>
    <row r="189" spans="3:4" x14ac:dyDescent="0.25">
      <c r="C189"/>
      <c r="D189"/>
    </row>
    <row r="190" spans="3:4" x14ac:dyDescent="0.25">
      <c r="C190"/>
      <c r="D190"/>
    </row>
    <row r="191" spans="3:4" x14ac:dyDescent="0.25">
      <c r="C191"/>
      <c r="D191"/>
    </row>
    <row r="192" spans="3:4" x14ac:dyDescent="0.25">
      <c r="C192"/>
      <c r="D192"/>
    </row>
    <row r="193" spans="3:4" x14ac:dyDescent="0.25">
      <c r="C193"/>
      <c r="D193"/>
    </row>
    <row r="194" spans="3:4" x14ac:dyDescent="0.25">
      <c r="C194"/>
      <c r="D194"/>
    </row>
    <row r="195" spans="3:4" x14ac:dyDescent="0.25">
      <c r="C195"/>
      <c r="D195"/>
    </row>
    <row r="196" spans="3:4" x14ac:dyDescent="0.25">
      <c r="C196"/>
      <c r="D196"/>
    </row>
    <row r="197" spans="3:4" x14ac:dyDescent="0.25">
      <c r="C197"/>
      <c r="D197"/>
    </row>
    <row r="198" spans="3:4" x14ac:dyDescent="0.25">
      <c r="C198"/>
      <c r="D198"/>
    </row>
    <row r="199" spans="3:4" x14ac:dyDescent="0.25">
      <c r="C199"/>
      <c r="D199"/>
    </row>
    <row r="200" spans="3:4" x14ac:dyDescent="0.25">
      <c r="C200"/>
      <c r="D200"/>
    </row>
    <row r="201" spans="3:4" x14ac:dyDescent="0.25">
      <c r="C201"/>
      <c r="D201"/>
    </row>
    <row r="202" spans="3:4" x14ac:dyDescent="0.25">
      <c r="C202"/>
      <c r="D202"/>
    </row>
    <row r="203" spans="3:4" x14ac:dyDescent="0.25">
      <c r="C203"/>
      <c r="D203"/>
    </row>
    <row r="204" spans="3:4" x14ac:dyDescent="0.25">
      <c r="C204"/>
      <c r="D204"/>
    </row>
    <row r="205" spans="3:4" x14ac:dyDescent="0.25">
      <c r="C205"/>
      <c r="D205"/>
    </row>
    <row r="206" spans="3:4" x14ac:dyDescent="0.25">
      <c r="C206"/>
      <c r="D206"/>
    </row>
    <row r="207" spans="3:4" x14ac:dyDescent="0.25">
      <c r="C207"/>
      <c r="D207"/>
    </row>
    <row r="208" spans="3:4" x14ac:dyDescent="0.25">
      <c r="C208"/>
      <c r="D208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СВОД ФИН Марки</vt:lpstr>
      <vt:lpstr>СВОД ФИН Произв</vt:lpstr>
      <vt:lpstr>DATA FIN</vt:lpstr>
      <vt:lpstr>ФИН</vt:lpstr>
      <vt:lpstr>СПРАВОЧНИК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Тетерин Михаил Петрович</dc:creator>
  <cp:lastModifiedBy>Тетерин Михаил Петрович</cp:lastModifiedBy>
  <dcterms:created xsi:type="dcterms:W3CDTF">2023-05-26T07:05:04Z</dcterms:created>
  <dcterms:modified xsi:type="dcterms:W3CDTF">2024-01-23T16:21:46Z</dcterms:modified>
</cp:coreProperties>
</file>